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ision\Desktop\"/>
    </mc:Choice>
  </mc:AlternateContent>
  <bookViews>
    <workbookView xWindow="0" yWindow="0" windowWidth="19200" windowHeight="11595"/>
  </bookViews>
  <sheets>
    <sheet name="BUDGET-agregirani pokazateli" sheetId="1" r:id="rId1"/>
    <sheet name="BUDGET" sheetId="2" r:id="rId2"/>
    <sheet name="INF" sheetId="3" state="hidden" r:id="rId3"/>
    <sheet name="list" sheetId="4" state="hidden" r:id="rId4"/>
  </sheets>
  <externalReferences>
    <externalReference r:id="rId5"/>
    <externalReference r:id="rId6"/>
  </externalReferences>
  <definedNames>
    <definedName name="_xlnm._FilterDatabase" localSheetId="1" hidden="1">BUDGET!$J$1:$J$1163</definedName>
    <definedName name="Date">list!$B$693:$B$704</definedName>
    <definedName name="EBK_DEIN">list!$B$11:$B$277</definedName>
    <definedName name="EBK_DEIN2">list!$B$11:$C$277</definedName>
    <definedName name="OP_LIST">list!$A$282:$A$291</definedName>
    <definedName name="OP_LIST2">list!$A$283:$B$291</definedName>
    <definedName name="PRBK">list!$A$297:$B$690</definedName>
    <definedName name="SMETKA">list!$A$2:$A$7</definedName>
    <definedName name="Z_D568CAA1_2ECB_11D7_B07A_00010309AF38_.wvu.Cols" localSheetId="0" hidden="1">'BUDGET-agregirani pokazateli'!$K:$L,'BUDGET-agregirani pokazateli'!$N:$O,'BUDGET-agregirani pokazateli'!$Q:$R,'BUDGET-agregirani pokazateli'!$T:$U,'BUDGET-agregirani pokazateli'!#REF!,'BUDGET-agregirani pokazateli'!#REF!,'BUDGET-agregirani pokazateli'!#REF!,'BUDGET-agregirani pokazateli'!#REF!,'BUDGET-agregirani pokazateli'!#REF!,'BUDGET-agregirani pokazateli'!#REF!,'BUDGET-agregirani pokazateli'!#REF!,'BUDGET-agregirani pokazateli'!#REF!</definedName>
    <definedName name="Z_D568CAA1_2ECB_11D7_B07A_00010309AF38_.wvu.PrintArea" localSheetId="0" hidden="1">'BUDGET-agregirani pokazateli'!$B$1:$I$148</definedName>
    <definedName name="Z_D568CAA1_2ECB_11D7_B07A_00010309AF38_.wvu.Rows" localSheetId="0" hidden="1">'BUDGET-agregirani pokazateli'!$55:$55,'BUDGET-agregirani pokazateli'!$62:$62,'BUDGET-agregirani pokazateli'!$130:$134,'BUDGET-agregirani pokazateli'!$136:$144</definedName>
    <definedName name="zad" localSheetId="2">[1]MAKET!#REF!,[1]MAKET!#REF!,[1]MAKET!#REF!,[1]MAKET!#REF!,[1]MAKET!#REF!,[1]MAKET!#REF!,[1]MAKET!#REF!,[1]MAKET!#REF!,[1]MAKET!#REF!,[1]MAKET!#REF!,[1]MAKET!#REF!,[1]MAKET!#REF!,[1]MAKET!#REF!,[1]MAKET!#REF!,[1]MAKET!#REF!,[1]MAKET!#REF!,[1]MAKET!#REF!</definedName>
    <definedName name="zad" localSheetId="3">[2]MAKET!#REF!,[2]MAKET!#REF!,[2]MAKET!#REF!,[2]MAKET!#REF!,[2]MAKET!#REF!,[2]MAKET!#REF!,[2]MAKET!#REF!,[2]MAKET!#REF!,[2]MAKET!#REF!,[2]MAKET!#REF!,[2]MAKET!#REF!,[2]MAKET!#REF!,[2]MAKET!#REF!,[2]MAKET!#REF!,[2]MAKET!#REF!,[2]MAKET!#REF!,[2]MAKET!#REF!</definedName>
    <definedName name="zad">BUDGET!#REF!,BUDGET!#REF!,BUDGET!#REF!,BUDGET!#REF!,BUDGET!#REF!,BUDGET!#REF!,BUDGET!#REF!,BUDGET!#REF!,BUDGET!#REF!,BUDGET!#REF!,BUDGET!#REF!,BUDGET!#REF!,BUDGET!#REF!,BUDGET!#REF!,BUDGET!#REF!,BUDGET!#REF!,BUDGET!#REF!</definedName>
    <definedName name="_xlnm.Print_Area" localSheetId="1">BUDGET!$A:$I</definedName>
    <definedName name="_xlnm.Print_Area" localSheetId="0">'BUDGET-agregirani pokazateli'!$B$1:$H$148</definedName>
  </definedNames>
  <calcPr calcId="152511"/>
  <customWorkbookViews>
    <customWorkbookView name="PPanchev - Personal View" guid="{D568CAA1-2ECB-11D7-B07A-00010309AF38}" mergeInterval="0" personalView="1" maximized="1" windowWidth="1018" windowHeight="634" activeSheetId="1"/>
  </customWorkbookViews>
</workbook>
</file>

<file path=xl/calcChain.xml><?xml version="1.0" encoding="utf-8"?>
<calcChain xmlns="http://schemas.openxmlformats.org/spreadsheetml/2006/main">
  <c r="E11" i="1" l="1"/>
  <c r="G11" i="1"/>
  <c r="H11" i="1"/>
  <c r="E12" i="1"/>
  <c r="F24" i="1"/>
  <c r="G27" i="1"/>
  <c r="H27" i="1"/>
  <c r="I27" i="1"/>
  <c r="G28" i="1"/>
  <c r="H28" i="1"/>
  <c r="I28" i="1"/>
  <c r="G29" i="1"/>
  <c r="H29" i="1"/>
  <c r="I29" i="1"/>
  <c r="F34" i="1"/>
  <c r="F35" i="1"/>
  <c r="G60" i="1"/>
  <c r="H60" i="1"/>
  <c r="I60" i="1"/>
  <c r="F61" i="1"/>
  <c r="F67" i="1"/>
  <c r="G69" i="1"/>
  <c r="H69" i="1"/>
  <c r="I69" i="1"/>
  <c r="G70" i="1"/>
  <c r="H70" i="1"/>
  <c r="I70" i="1"/>
  <c r="G72" i="1"/>
  <c r="H72" i="1"/>
  <c r="I72" i="1"/>
  <c r="G73" i="1"/>
  <c r="H73" i="1"/>
  <c r="I73" i="1"/>
  <c r="G74" i="1"/>
  <c r="H74" i="1"/>
  <c r="I74" i="1"/>
  <c r="G75" i="1"/>
  <c r="H75" i="1"/>
  <c r="I75" i="1"/>
  <c r="G78" i="1"/>
  <c r="H78" i="1"/>
  <c r="I78" i="1"/>
  <c r="G79" i="1"/>
  <c r="H79" i="1"/>
  <c r="I79" i="1"/>
  <c r="F81" i="1"/>
  <c r="G82" i="1"/>
  <c r="H82" i="1"/>
  <c r="I82" i="1"/>
  <c r="G83" i="1"/>
  <c r="H83" i="1"/>
  <c r="I83" i="1"/>
  <c r="G84" i="1"/>
  <c r="H84" i="1"/>
  <c r="I84" i="1"/>
  <c r="G90" i="1"/>
  <c r="H90" i="1"/>
  <c r="I90" i="1"/>
  <c r="G91" i="1"/>
  <c r="H91" i="1"/>
  <c r="I91" i="1"/>
  <c r="G92" i="1"/>
  <c r="H92" i="1"/>
  <c r="I92" i="1"/>
  <c r="G93" i="1"/>
  <c r="H93" i="1"/>
  <c r="I93" i="1"/>
  <c r="G94" i="1"/>
  <c r="H94" i="1"/>
  <c r="I94" i="1"/>
  <c r="G96" i="1"/>
  <c r="H96" i="1"/>
  <c r="I96" i="1"/>
  <c r="B12" i="2"/>
  <c r="B3" i="1" s="1"/>
  <c r="F22" i="2"/>
  <c r="G22" i="2"/>
  <c r="H22" i="2"/>
  <c r="I23" i="2"/>
  <c r="J23" i="2" s="1"/>
  <c r="I24" i="2"/>
  <c r="J24" i="2" s="1"/>
  <c r="I25" i="2"/>
  <c r="J25" i="2" s="1"/>
  <c r="I26" i="2"/>
  <c r="J26" i="2" s="1"/>
  <c r="I27" i="2"/>
  <c r="J27" i="2" s="1"/>
  <c r="F28" i="2"/>
  <c r="G28" i="2"/>
  <c r="H28" i="2"/>
  <c r="I29" i="2"/>
  <c r="J29" i="2" s="1"/>
  <c r="I30" i="2"/>
  <c r="J30" i="2"/>
  <c r="I31" i="2"/>
  <c r="J31" i="2" s="1"/>
  <c r="I32" i="2"/>
  <c r="J32" i="2" s="1"/>
  <c r="F33" i="2"/>
  <c r="G33" i="2"/>
  <c r="H33" i="2"/>
  <c r="I34" i="2"/>
  <c r="J34" i="2" s="1"/>
  <c r="I35" i="2"/>
  <c r="J35" i="2" s="1"/>
  <c r="I36" i="2"/>
  <c r="J36" i="2" s="1"/>
  <c r="I37" i="2"/>
  <c r="J37" i="2" s="1"/>
  <c r="I38" i="2"/>
  <c r="J38" i="2" s="1"/>
  <c r="F39" i="2"/>
  <c r="G39" i="2"/>
  <c r="H39" i="2"/>
  <c r="I40" i="2"/>
  <c r="I41" i="2"/>
  <c r="J41" i="2"/>
  <c r="I42" i="2"/>
  <c r="J42" i="2" s="1"/>
  <c r="I43" i="2"/>
  <c r="J43" i="2" s="1"/>
  <c r="I44" i="2"/>
  <c r="J44" i="2" s="1"/>
  <c r="I45" i="2"/>
  <c r="J45" i="2" s="1"/>
  <c r="I46" i="2"/>
  <c r="J46" i="2" s="1"/>
  <c r="F47" i="2"/>
  <c r="G47" i="2"/>
  <c r="H47" i="2"/>
  <c r="I48" i="2"/>
  <c r="I49" i="2"/>
  <c r="J49" i="2" s="1"/>
  <c r="I50" i="2"/>
  <c r="J50" i="2" s="1"/>
  <c r="I51" i="2"/>
  <c r="J51" i="2" s="1"/>
  <c r="F52" i="2"/>
  <c r="G52" i="2"/>
  <c r="H52" i="2"/>
  <c r="I53" i="2"/>
  <c r="I54" i="2"/>
  <c r="J54" i="2"/>
  <c r="I55" i="2"/>
  <c r="J55" i="2" s="1"/>
  <c r="I56" i="2"/>
  <c r="J56" i="2" s="1"/>
  <c r="I57" i="2"/>
  <c r="J57" i="2" s="1"/>
  <c r="F58" i="2"/>
  <c r="G58" i="2"/>
  <c r="H58" i="2"/>
  <c r="I59" i="2"/>
  <c r="I60" i="2"/>
  <c r="J60" i="2" s="1"/>
  <c r="F61" i="2"/>
  <c r="G61" i="2"/>
  <c r="H61" i="2"/>
  <c r="I62" i="2"/>
  <c r="J62" i="2" s="1"/>
  <c r="I63" i="2"/>
  <c r="J63" i="2" s="1"/>
  <c r="I64" i="2"/>
  <c r="J64" i="2"/>
  <c r="F65" i="2"/>
  <c r="G65" i="2"/>
  <c r="H65" i="2"/>
  <c r="I66" i="2"/>
  <c r="I67" i="2"/>
  <c r="J67" i="2" s="1"/>
  <c r="I68" i="2"/>
  <c r="J68" i="2" s="1"/>
  <c r="I69" i="2"/>
  <c r="J69" i="2" s="1"/>
  <c r="I70" i="2"/>
  <c r="J70" i="2" s="1"/>
  <c r="I71" i="2"/>
  <c r="J71" i="2" s="1"/>
  <c r="I72" i="2"/>
  <c r="J72" i="2" s="1"/>
  <c r="I73" i="2"/>
  <c r="J73" i="2" s="1"/>
  <c r="F74" i="2"/>
  <c r="G26" i="1" s="1"/>
  <c r="G74" i="2"/>
  <c r="H26" i="1" s="1"/>
  <c r="H74" i="2"/>
  <c r="I26" i="1" s="1"/>
  <c r="I75" i="2"/>
  <c r="J75" i="2"/>
  <c r="I76" i="2"/>
  <c r="J76" i="2" s="1"/>
  <c r="I77" i="2"/>
  <c r="J77" i="2"/>
  <c r="I78" i="2"/>
  <c r="J78" i="2" s="1"/>
  <c r="I79" i="2"/>
  <c r="J79" i="2" s="1"/>
  <c r="I80" i="2"/>
  <c r="J80" i="2" s="1"/>
  <c r="I81" i="2"/>
  <c r="J81" i="2" s="1"/>
  <c r="I82" i="2"/>
  <c r="J82" i="2" s="1"/>
  <c r="I83" i="2"/>
  <c r="J83" i="2"/>
  <c r="I84" i="2"/>
  <c r="J84" i="2" s="1"/>
  <c r="I85" i="2"/>
  <c r="J85" i="2"/>
  <c r="I86" i="2"/>
  <c r="J86" i="2" s="1"/>
  <c r="I87" i="2"/>
  <c r="J87" i="2" s="1"/>
  <c r="I88" i="2"/>
  <c r="J88" i="2" s="1"/>
  <c r="I89" i="2"/>
  <c r="J89" i="2" s="1"/>
  <c r="F90" i="2"/>
  <c r="G90" i="2"/>
  <c r="H90" i="2"/>
  <c r="I91" i="2"/>
  <c r="I92" i="2"/>
  <c r="J92" i="2" s="1"/>
  <c r="I93" i="2"/>
  <c r="J93" i="2" s="1"/>
  <c r="F94" i="2"/>
  <c r="G94" i="2"/>
  <c r="H94" i="2"/>
  <c r="I95" i="2"/>
  <c r="J95" i="2" s="1"/>
  <c r="I96" i="2"/>
  <c r="J96" i="2" s="1"/>
  <c r="I97" i="2"/>
  <c r="J97" i="2" s="1"/>
  <c r="I98" i="2"/>
  <c r="J98" i="2" s="1"/>
  <c r="I99" i="2"/>
  <c r="J99" i="2" s="1"/>
  <c r="I100" i="2"/>
  <c r="J100" i="2" s="1"/>
  <c r="I101" i="2"/>
  <c r="J101" i="2" s="1"/>
  <c r="I102" i="2"/>
  <c r="J102" i="2"/>
  <c r="I103" i="2"/>
  <c r="J103" i="2" s="1"/>
  <c r="I104" i="2"/>
  <c r="J104" i="2"/>
  <c r="I105" i="2"/>
  <c r="J105" i="2" s="1"/>
  <c r="I106" i="2"/>
  <c r="J106" i="2" s="1"/>
  <c r="I107" i="2"/>
  <c r="J107" i="2" s="1"/>
  <c r="F108" i="2"/>
  <c r="G31" i="1" s="1"/>
  <c r="G108" i="2"/>
  <c r="H31" i="1" s="1"/>
  <c r="H108" i="2"/>
  <c r="I31" i="1" s="1"/>
  <c r="I109" i="2"/>
  <c r="J109" i="2" s="1"/>
  <c r="I110" i="2"/>
  <c r="J110" i="2" s="1"/>
  <c r="I111" i="2"/>
  <c r="J111" i="2" s="1"/>
  <c r="F112" i="2"/>
  <c r="G112" i="2"/>
  <c r="H112" i="2"/>
  <c r="I32" i="1" s="1"/>
  <c r="I113" i="2"/>
  <c r="I114" i="2"/>
  <c r="J114" i="2"/>
  <c r="I115" i="2"/>
  <c r="J115" i="2" s="1"/>
  <c r="I116" i="2"/>
  <c r="J116" i="2" s="1"/>
  <c r="I117" i="2"/>
  <c r="J117" i="2" s="1"/>
  <c r="I118" i="2"/>
  <c r="J118" i="2"/>
  <c r="I119" i="2"/>
  <c r="J119" i="2" s="1"/>
  <c r="I120" i="2"/>
  <c r="J120" i="2"/>
  <c r="F121" i="2"/>
  <c r="G121" i="2"/>
  <c r="H121" i="2"/>
  <c r="I122" i="2"/>
  <c r="J122" i="2" s="1"/>
  <c r="I123" i="2"/>
  <c r="J123" i="2" s="1"/>
  <c r="I124" i="2"/>
  <c r="J124" i="2" s="1"/>
  <c r="F125" i="2"/>
  <c r="G33" i="1" s="1"/>
  <c r="G125" i="2"/>
  <c r="H33" i="1" s="1"/>
  <c r="H125" i="2"/>
  <c r="I33" i="1" s="1"/>
  <c r="I126" i="2"/>
  <c r="J126" i="2" s="1"/>
  <c r="I127" i="2"/>
  <c r="J127" i="2" s="1"/>
  <c r="I128" i="2"/>
  <c r="J128" i="2" s="1"/>
  <c r="I129" i="2"/>
  <c r="J129" i="2" s="1"/>
  <c r="I130" i="2"/>
  <c r="J130" i="2" s="1"/>
  <c r="I131" i="2"/>
  <c r="J131" i="2" s="1"/>
  <c r="I132" i="2"/>
  <c r="J132" i="2" s="1"/>
  <c r="I133" i="2"/>
  <c r="J133" i="2" s="1"/>
  <c r="I134" i="2"/>
  <c r="J134" i="2" s="1"/>
  <c r="I135" i="2"/>
  <c r="J135" i="2"/>
  <c r="I136" i="2"/>
  <c r="J136" i="2" s="1"/>
  <c r="I137" i="2"/>
  <c r="J137" i="2"/>
  <c r="I138" i="2"/>
  <c r="J138" i="2" s="1"/>
  <c r="F139" i="2"/>
  <c r="G36" i="1" s="1"/>
  <c r="G139" i="2"/>
  <c r="H36" i="1" s="1"/>
  <c r="H139" i="2"/>
  <c r="I36" i="1" s="1"/>
  <c r="I140" i="2"/>
  <c r="I141" i="2"/>
  <c r="J141" i="2" s="1"/>
  <c r="F142" i="2"/>
  <c r="G142" i="2"/>
  <c r="H142" i="2"/>
  <c r="I143" i="2"/>
  <c r="J143" i="2" s="1"/>
  <c r="I144" i="2"/>
  <c r="J144" i="2" s="1"/>
  <c r="I145" i="2"/>
  <c r="J145" i="2" s="1"/>
  <c r="I146" i="2"/>
  <c r="J146" i="2" s="1"/>
  <c r="I147" i="2"/>
  <c r="J147" i="2" s="1"/>
  <c r="I148" i="2"/>
  <c r="J148" i="2" s="1"/>
  <c r="I149" i="2"/>
  <c r="J149" i="2"/>
  <c r="I150" i="2"/>
  <c r="J150" i="2" s="1"/>
  <c r="F151" i="2"/>
  <c r="G151" i="2"/>
  <c r="H151" i="2"/>
  <c r="I152" i="2"/>
  <c r="J152" i="2" s="1"/>
  <c r="I153" i="2"/>
  <c r="J153" i="2" s="1"/>
  <c r="I154" i="2"/>
  <c r="J154" i="2" s="1"/>
  <c r="I155" i="2"/>
  <c r="J155" i="2" s="1"/>
  <c r="I156" i="2"/>
  <c r="J156" i="2" s="1"/>
  <c r="I157" i="2"/>
  <c r="J157" i="2" s="1"/>
  <c r="I158" i="2"/>
  <c r="J158" i="2" s="1"/>
  <c r="I159" i="2"/>
  <c r="J159" i="2" s="1"/>
  <c r="F160" i="2"/>
  <c r="G160" i="2"/>
  <c r="H160" i="2"/>
  <c r="I161" i="2"/>
  <c r="J161" i="2" s="1"/>
  <c r="I162" i="2"/>
  <c r="J162" i="2" s="1"/>
  <c r="I163" i="2"/>
  <c r="J163" i="2" s="1"/>
  <c r="I164" i="2"/>
  <c r="J164" i="2"/>
  <c r="I165" i="2"/>
  <c r="J165" i="2" s="1"/>
  <c r="I166" i="2"/>
  <c r="J166" i="2"/>
  <c r="I167" i="2"/>
  <c r="J167" i="2" s="1"/>
  <c r="I168" i="2"/>
  <c r="J168" i="2" s="1"/>
  <c r="B174" i="2"/>
  <c r="B176" i="2"/>
  <c r="E176" i="2"/>
  <c r="F176" i="2"/>
  <c r="B177" i="2"/>
  <c r="F177" i="2"/>
  <c r="F179" i="2"/>
  <c r="B180" i="2"/>
  <c r="F184" i="2"/>
  <c r="G184" i="2"/>
  <c r="H184" i="2"/>
  <c r="I184" i="2"/>
  <c r="J298" i="2"/>
  <c r="J299" i="2"/>
  <c r="J300" i="2"/>
  <c r="B348" i="2"/>
  <c r="B350" i="2"/>
  <c r="E350" i="2"/>
  <c r="F350" i="2"/>
  <c r="B351" i="2"/>
  <c r="F351" i="2"/>
  <c r="F353" i="2"/>
  <c r="B354" i="2"/>
  <c r="F358" i="2"/>
  <c r="G358" i="2"/>
  <c r="H358" i="2"/>
  <c r="I358" i="2"/>
  <c r="F361" i="2"/>
  <c r="G361" i="2"/>
  <c r="H361" i="2"/>
  <c r="I362" i="2"/>
  <c r="J362" i="2" s="1"/>
  <c r="I363" i="2"/>
  <c r="J363" i="2" s="1"/>
  <c r="I364" i="2"/>
  <c r="J364" i="2" s="1"/>
  <c r="I365" i="2"/>
  <c r="J365" i="2" s="1"/>
  <c r="I366" i="2"/>
  <c r="J366" i="2" s="1"/>
  <c r="I367" i="2"/>
  <c r="J367" i="2"/>
  <c r="I368" i="2"/>
  <c r="J368" i="2" s="1"/>
  <c r="I369" i="2"/>
  <c r="J369" i="2"/>
  <c r="I370" i="2"/>
  <c r="J370" i="2" s="1"/>
  <c r="I371" i="2"/>
  <c r="J371" i="2" s="1"/>
  <c r="I372" i="2"/>
  <c r="J372" i="2" s="1"/>
  <c r="I373" i="2"/>
  <c r="J373" i="2" s="1"/>
  <c r="I374" i="2"/>
  <c r="J374" i="2" s="1"/>
  <c r="F375" i="2"/>
  <c r="G375" i="2"/>
  <c r="H375" i="2"/>
  <c r="I376" i="2"/>
  <c r="I377" i="2"/>
  <c r="J377" i="2"/>
  <c r="I378" i="2"/>
  <c r="J378" i="2" s="1"/>
  <c r="I379" i="2"/>
  <c r="J379" i="2" s="1"/>
  <c r="I380" i="2"/>
  <c r="J380" i="2" s="1"/>
  <c r="I381" i="2"/>
  <c r="J381" i="2" s="1"/>
  <c r="I382" i="2"/>
  <c r="J382" i="2" s="1"/>
  <c r="F383" i="2"/>
  <c r="G383" i="2"/>
  <c r="H383" i="2"/>
  <c r="I384" i="2"/>
  <c r="J384" i="2" s="1"/>
  <c r="I385" i="2"/>
  <c r="J385" i="2" s="1"/>
  <c r="I386" i="2"/>
  <c r="J386" i="2" s="1"/>
  <c r="I387" i="2"/>
  <c r="J387" i="2" s="1"/>
  <c r="F388" i="2"/>
  <c r="G388" i="2"/>
  <c r="H388" i="2"/>
  <c r="I389" i="2"/>
  <c r="I390" i="2"/>
  <c r="J390" i="2"/>
  <c r="F391" i="2"/>
  <c r="G391" i="2"/>
  <c r="H391" i="2"/>
  <c r="I392" i="2"/>
  <c r="J392" i="2" s="1"/>
  <c r="I393" i="2"/>
  <c r="J393" i="2" s="1"/>
  <c r="I394" i="2"/>
  <c r="J394" i="2" s="1"/>
  <c r="I395" i="2"/>
  <c r="J395" i="2" s="1"/>
  <c r="F396" i="2"/>
  <c r="G396" i="2"/>
  <c r="H396" i="2"/>
  <c r="I397" i="2"/>
  <c r="J397" i="2"/>
  <c r="I398" i="2"/>
  <c r="F399" i="2"/>
  <c r="G399" i="2"/>
  <c r="H399" i="2"/>
  <c r="I400" i="2"/>
  <c r="I401" i="2"/>
  <c r="J401" i="2"/>
  <c r="F402" i="2"/>
  <c r="G402" i="2"/>
  <c r="H402" i="2"/>
  <c r="I403" i="2"/>
  <c r="I404" i="2"/>
  <c r="J404" i="2" s="1"/>
  <c r="I405" i="2"/>
  <c r="J405" i="2" s="1"/>
  <c r="F406" i="2"/>
  <c r="G406" i="2"/>
  <c r="H406" i="2"/>
  <c r="I407" i="2"/>
  <c r="J407" i="2" s="1"/>
  <c r="I408" i="2"/>
  <c r="J408" i="2" s="1"/>
  <c r="F409" i="2"/>
  <c r="G409" i="2"/>
  <c r="H409" i="2"/>
  <c r="I410" i="2"/>
  <c r="I411" i="2"/>
  <c r="J411" i="2" s="1"/>
  <c r="F412" i="2"/>
  <c r="G62" i="1" s="1"/>
  <c r="G412" i="2"/>
  <c r="H62" i="1" s="1"/>
  <c r="H412" i="2"/>
  <c r="I62" i="1" s="1"/>
  <c r="I413" i="2"/>
  <c r="J413" i="2" s="1"/>
  <c r="I414" i="2"/>
  <c r="J414" i="2" s="1"/>
  <c r="I415" i="2"/>
  <c r="J415" i="2"/>
  <c r="I416" i="2"/>
  <c r="J416" i="2" s="1"/>
  <c r="I417" i="2"/>
  <c r="J417" i="2"/>
  <c r="I418" i="2"/>
  <c r="J418" i="2" s="1"/>
  <c r="J420" i="2"/>
  <c r="J421" i="2"/>
  <c r="I422" i="2"/>
  <c r="J422" i="2" s="1"/>
  <c r="I423" i="2"/>
  <c r="J423" i="2" s="1"/>
  <c r="I424" i="2"/>
  <c r="J424" i="2" s="1"/>
  <c r="I425" i="2"/>
  <c r="J425" i="2" s="1"/>
  <c r="F426" i="2"/>
  <c r="G59" i="1" s="1"/>
  <c r="G426" i="2"/>
  <c r="H59" i="1" s="1"/>
  <c r="H426" i="2"/>
  <c r="I427" i="2"/>
  <c r="J427" i="2" s="1"/>
  <c r="I428" i="2"/>
  <c r="J428" i="2"/>
  <c r="B433" i="2"/>
  <c r="B435" i="2"/>
  <c r="E435" i="2"/>
  <c r="F435" i="2"/>
  <c r="B436" i="2"/>
  <c r="F436" i="2"/>
  <c r="B438" i="2"/>
  <c r="F438" i="2"/>
  <c r="B439" i="2"/>
  <c r="F443" i="2"/>
  <c r="G443" i="2"/>
  <c r="H443" i="2"/>
  <c r="I443" i="2"/>
  <c r="B449" i="2"/>
  <c r="B451" i="2"/>
  <c r="E451" i="2"/>
  <c r="F451" i="2"/>
  <c r="B452" i="2"/>
  <c r="F452" i="2"/>
  <c r="F454" i="2"/>
  <c r="B455" i="2"/>
  <c r="F459" i="2"/>
  <c r="G459" i="2"/>
  <c r="H459" i="2"/>
  <c r="I459" i="2"/>
  <c r="F461" i="2"/>
  <c r="G461" i="2"/>
  <c r="H76" i="1" s="1"/>
  <c r="H461" i="2"/>
  <c r="I76" i="1" s="1"/>
  <c r="I462" i="2"/>
  <c r="I463" i="2"/>
  <c r="J463" i="2"/>
  <c r="I464" i="2"/>
  <c r="J464" i="2" s="1"/>
  <c r="F465" i="2"/>
  <c r="G465" i="2"/>
  <c r="H465" i="2"/>
  <c r="I466" i="2"/>
  <c r="J466" i="2" s="1"/>
  <c r="I467" i="2"/>
  <c r="J467" i="2" s="1"/>
  <c r="F468" i="2"/>
  <c r="G468" i="2"/>
  <c r="H468" i="2"/>
  <c r="I469" i="2"/>
  <c r="I470" i="2"/>
  <c r="J470" i="2" s="1"/>
  <c r="F471" i="2"/>
  <c r="G80" i="1" s="1"/>
  <c r="F80" i="1" s="1"/>
  <c r="G471" i="2"/>
  <c r="H80" i="1" s="1"/>
  <c r="H471" i="2"/>
  <c r="I80" i="1" s="1"/>
  <c r="I472" i="2"/>
  <c r="J472" i="2"/>
  <c r="I473" i="2"/>
  <c r="I474" i="2"/>
  <c r="J474" i="2"/>
  <c r="I475" i="2"/>
  <c r="J475" i="2" s="1"/>
  <c r="I476" i="2"/>
  <c r="J476" i="2" s="1"/>
  <c r="I477" i="2"/>
  <c r="J477" i="2" s="1"/>
  <c r="F478" i="2"/>
  <c r="G478" i="2"/>
  <c r="H478" i="2"/>
  <c r="I479" i="2"/>
  <c r="J479" i="2" s="1"/>
  <c r="I480" i="2"/>
  <c r="F481" i="2"/>
  <c r="G481" i="2"/>
  <c r="H481" i="2"/>
  <c r="I482" i="2"/>
  <c r="J482" i="2" s="1"/>
  <c r="I483" i="2"/>
  <c r="J483" i="2" s="1"/>
  <c r="I484" i="2"/>
  <c r="J484" i="2"/>
  <c r="I485" i="2"/>
  <c r="J485" i="2" s="1"/>
  <c r="I486" i="2"/>
  <c r="J486" i="2"/>
  <c r="I487" i="2"/>
  <c r="J487" i="2" s="1"/>
  <c r="I488" i="2"/>
  <c r="J488" i="2" s="1"/>
  <c r="I489" i="2"/>
  <c r="J489" i="2" s="1"/>
  <c r="I490" i="2"/>
  <c r="J490" i="2" s="1"/>
  <c r="I491" i="2"/>
  <c r="J491" i="2" s="1"/>
  <c r="I492" i="2"/>
  <c r="J492" i="2"/>
  <c r="I493" i="2"/>
  <c r="J493" i="2" s="1"/>
  <c r="I494" i="2"/>
  <c r="J494" i="2"/>
  <c r="I495" i="2"/>
  <c r="J495" i="2" s="1"/>
  <c r="I496" i="2"/>
  <c r="J496" i="2" s="1"/>
  <c r="F497" i="2"/>
  <c r="G71" i="1" s="1"/>
  <c r="G497" i="2"/>
  <c r="H71" i="1" s="1"/>
  <c r="H497" i="2"/>
  <c r="I71" i="1" s="1"/>
  <c r="I498" i="2"/>
  <c r="J498" i="2" s="1"/>
  <c r="I499" i="2"/>
  <c r="I500" i="2"/>
  <c r="J500" i="2" s="1"/>
  <c r="I501" i="2"/>
  <c r="J501" i="2" s="1"/>
  <c r="I502" i="2"/>
  <c r="J502" i="2" s="1"/>
  <c r="F503" i="2"/>
  <c r="G503" i="2"/>
  <c r="H503" i="2"/>
  <c r="I504" i="2"/>
  <c r="J504" i="2"/>
  <c r="I505" i="2"/>
  <c r="J505" i="2" s="1"/>
  <c r="I506" i="2"/>
  <c r="J506" i="2" s="1"/>
  <c r="I507" i="2"/>
  <c r="J507" i="2" s="1"/>
  <c r="I508" i="2"/>
  <c r="J508" i="2" s="1"/>
  <c r="I509" i="2"/>
  <c r="J509" i="2" s="1"/>
  <c r="I510" i="2"/>
  <c r="J510" i="2" s="1"/>
  <c r="I511" i="2"/>
  <c r="J511" i="2" s="1"/>
  <c r="F512" i="2"/>
  <c r="G512" i="2"/>
  <c r="H512" i="2"/>
  <c r="I513" i="2"/>
  <c r="J513" i="2" s="1"/>
  <c r="I514" i="2"/>
  <c r="I515" i="2"/>
  <c r="J515" i="2" s="1"/>
  <c r="F516" i="2"/>
  <c r="G516" i="2"/>
  <c r="H516" i="2"/>
  <c r="I517" i="2"/>
  <c r="J517" i="2" s="1"/>
  <c r="I518" i="2"/>
  <c r="J518" i="2" s="1"/>
  <c r="I519" i="2"/>
  <c r="J519" i="2" s="1"/>
  <c r="I520" i="2"/>
  <c r="J520" i="2" s="1"/>
  <c r="F521" i="2"/>
  <c r="G521" i="2"/>
  <c r="H521" i="2"/>
  <c r="I522" i="2"/>
  <c r="J522" i="2" s="1"/>
  <c r="I523" i="2"/>
  <c r="F524" i="2"/>
  <c r="G524" i="2"/>
  <c r="H524" i="2"/>
  <c r="I525" i="2"/>
  <c r="I526" i="2"/>
  <c r="J526" i="2"/>
  <c r="I527" i="2"/>
  <c r="J527" i="2" s="1"/>
  <c r="I528" i="2"/>
  <c r="J528" i="2"/>
  <c r="I529" i="2"/>
  <c r="J529" i="2" s="1"/>
  <c r="I530" i="2"/>
  <c r="J530" i="2" s="1"/>
  <c r="F531" i="2"/>
  <c r="G89" i="1" s="1"/>
  <c r="G531" i="2"/>
  <c r="H89" i="1" s="1"/>
  <c r="H531" i="2"/>
  <c r="I89" i="1" s="1"/>
  <c r="I532" i="2"/>
  <c r="I533" i="2"/>
  <c r="J533" i="2" s="1"/>
  <c r="I534" i="2"/>
  <c r="J534" i="2" s="1"/>
  <c r="I535" i="2"/>
  <c r="J535" i="2" s="1"/>
  <c r="F536" i="2"/>
  <c r="G85" i="1" s="1"/>
  <c r="G536" i="2"/>
  <c r="H85" i="1" s="1"/>
  <c r="H536" i="2"/>
  <c r="I85" i="1" s="1"/>
  <c r="I537" i="2"/>
  <c r="J537" i="2" s="1"/>
  <c r="I538" i="2"/>
  <c r="I539" i="2"/>
  <c r="J539" i="2" s="1"/>
  <c r="I540" i="2"/>
  <c r="J540" i="2" s="1"/>
  <c r="F541" i="2"/>
  <c r="G541" i="2"/>
  <c r="H541" i="2"/>
  <c r="I542" i="2"/>
  <c r="J542" i="2" s="1"/>
  <c r="I543" i="2"/>
  <c r="F544" i="2"/>
  <c r="G544" i="2"/>
  <c r="H544" i="2"/>
  <c r="I545" i="2"/>
  <c r="J545" i="2"/>
  <c r="I546" i="2"/>
  <c r="J546" i="2" s="1"/>
  <c r="I547" i="2"/>
  <c r="J547" i="2"/>
  <c r="I548" i="2"/>
  <c r="J548" i="2" s="1"/>
  <c r="I549" i="2"/>
  <c r="J549" i="2" s="1"/>
  <c r="I550" i="2"/>
  <c r="J550" i="2" s="1"/>
  <c r="I551" i="2"/>
  <c r="J551" i="2" s="1"/>
  <c r="I552" i="2"/>
  <c r="J552" i="2" s="1"/>
  <c r="I553" i="2"/>
  <c r="J553" i="2"/>
  <c r="I554" i="2"/>
  <c r="J554" i="2" s="1"/>
  <c r="I555" i="2"/>
  <c r="J555" i="2"/>
  <c r="I556" i="2"/>
  <c r="J556" i="2" s="1"/>
  <c r="I557" i="2"/>
  <c r="J557" i="2" s="1"/>
  <c r="I558" i="2"/>
  <c r="J558" i="2" s="1"/>
  <c r="I559" i="2"/>
  <c r="J559" i="2" s="1"/>
  <c r="I560" i="2"/>
  <c r="J560" i="2" s="1"/>
  <c r="I561" i="2"/>
  <c r="J561" i="2"/>
  <c r="I562" i="2"/>
  <c r="J562" i="2" s="1"/>
  <c r="I563" i="2"/>
  <c r="J563" i="2"/>
  <c r="I564" i="2"/>
  <c r="J564" i="2" s="1"/>
  <c r="I565" i="2"/>
  <c r="J565" i="2" s="1"/>
  <c r="F566" i="2"/>
  <c r="G566" i="2"/>
  <c r="H566" i="2"/>
  <c r="I567" i="2"/>
  <c r="J567" i="2" s="1"/>
  <c r="I568" i="2"/>
  <c r="I569" i="2"/>
  <c r="J569" i="2" s="1"/>
  <c r="I570" i="2"/>
  <c r="J570" i="2" s="1"/>
  <c r="I571" i="2"/>
  <c r="J571" i="2" s="1"/>
  <c r="I572" i="2"/>
  <c r="J572" i="2" s="1"/>
  <c r="I573" i="2"/>
  <c r="J573" i="2" s="1"/>
  <c r="I574" i="2"/>
  <c r="J574" i="2" s="1"/>
  <c r="I575" i="2"/>
  <c r="J575" i="2" s="1"/>
  <c r="I576" i="2"/>
  <c r="J576" i="2" s="1"/>
  <c r="I577" i="2"/>
  <c r="J577" i="2" s="1"/>
  <c r="I578" i="2"/>
  <c r="J578" i="2" s="1"/>
  <c r="I579" i="2"/>
  <c r="J579" i="2" s="1"/>
  <c r="I580" i="2"/>
  <c r="J580" i="2" s="1"/>
  <c r="I581" i="2"/>
  <c r="J581" i="2" s="1"/>
  <c r="I582" i="2"/>
  <c r="J582" i="2" s="1"/>
  <c r="I583" i="2"/>
  <c r="J583" i="2" s="1"/>
  <c r="I584" i="2"/>
  <c r="J584" i="2" s="1"/>
  <c r="I585" i="2"/>
  <c r="J585" i="2" s="1"/>
  <c r="F586" i="2"/>
  <c r="G586" i="2"/>
  <c r="H586" i="2"/>
  <c r="I587" i="2"/>
  <c r="J587" i="2" s="1"/>
  <c r="I588" i="2"/>
  <c r="I589" i="2"/>
  <c r="J589" i="2" s="1"/>
  <c r="I590" i="2"/>
  <c r="J590" i="2" s="1"/>
  <c r="F591" i="2"/>
  <c r="G95" i="1" s="1"/>
  <c r="G591" i="2"/>
  <c r="H95" i="1" s="1"/>
  <c r="H591" i="2"/>
  <c r="I95" i="1" s="1"/>
  <c r="I592" i="2"/>
  <c r="J592" i="2" s="1"/>
  <c r="I593" i="2"/>
  <c r="I594" i="2"/>
  <c r="J594" i="2" s="1"/>
  <c r="I595" i="2"/>
  <c r="J595" i="2" s="1"/>
  <c r="I596" i="2"/>
  <c r="J596" i="2" s="1"/>
  <c r="E598" i="2"/>
  <c r="B614" i="2"/>
  <c r="B616" i="2"/>
  <c r="E616" i="2"/>
  <c r="F616" i="2"/>
  <c r="B617" i="2"/>
  <c r="F617" i="2"/>
  <c r="F619" i="2"/>
  <c r="B620" i="2"/>
  <c r="C626" i="2"/>
  <c r="C627" i="2"/>
  <c r="K745" i="2" s="1"/>
  <c r="F630" i="2"/>
  <c r="G630" i="2"/>
  <c r="H630" i="2"/>
  <c r="L630" i="2"/>
  <c r="M630" i="2"/>
  <c r="X630" i="2"/>
  <c r="I631" i="2"/>
  <c r="X631" i="2"/>
  <c r="I632" i="2"/>
  <c r="N632" i="2" s="1"/>
  <c r="O632" i="2" s="1"/>
  <c r="X632" i="2"/>
  <c r="F633" i="2"/>
  <c r="G633" i="2"/>
  <c r="H633" i="2"/>
  <c r="L633" i="2"/>
  <c r="M633" i="2"/>
  <c r="X633" i="2"/>
  <c r="I634" i="2"/>
  <c r="X634" i="2"/>
  <c r="I635" i="2"/>
  <c r="X635" i="2"/>
  <c r="I636" i="2"/>
  <c r="J636" i="2" s="1"/>
  <c r="X636" i="2"/>
  <c r="I637" i="2"/>
  <c r="N637" i="2" s="1"/>
  <c r="O637" i="2" s="1"/>
  <c r="X637" i="2"/>
  <c r="I638" i="2"/>
  <c r="J638" i="2" s="1"/>
  <c r="X638" i="2"/>
  <c r="F639" i="2"/>
  <c r="G639" i="2"/>
  <c r="H639" i="2"/>
  <c r="L639" i="2"/>
  <c r="M639" i="2"/>
  <c r="X639" i="2"/>
  <c r="I640" i="2"/>
  <c r="X640" i="2"/>
  <c r="I641" i="2"/>
  <c r="J641" i="2" s="1"/>
  <c r="X641" i="2"/>
  <c r="I642" i="2"/>
  <c r="X642" i="2"/>
  <c r="I643" i="2"/>
  <c r="J643" i="2" s="1"/>
  <c r="X643" i="2"/>
  <c r="I644" i="2"/>
  <c r="N644" i="2" s="1"/>
  <c r="O644" i="2" s="1"/>
  <c r="X644" i="2"/>
  <c r="I645" i="2"/>
  <c r="J645" i="2" s="1"/>
  <c r="X645" i="2"/>
  <c r="I646" i="2"/>
  <c r="X646" i="2"/>
  <c r="I647" i="2"/>
  <c r="J647" i="2" s="1"/>
  <c r="X647" i="2"/>
  <c r="F648" i="2"/>
  <c r="G648" i="2"/>
  <c r="H648" i="2"/>
  <c r="L648" i="2"/>
  <c r="M648" i="2"/>
  <c r="Q648" i="2"/>
  <c r="R648" i="2"/>
  <c r="U648" i="2"/>
  <c r="V648" i="2"/>
  <c r="W648" i="2"/>
  <c r="I649" i="2"/>
  <c r="J649" i="2" s="1"/>
  <c r="I650" i="2"/>
  <c r="N650" i="2" s="1"/>
  <c r="O650" i="2" s="1"/>
  <c r="I651" i="2"/>
  <c r="J651" i="2" s="1"/>
  <c r="N651" i="2"/>
  <c r="O651" i="2" s="1"/>
  <c r="I652" i="2"/>
  <c r="N652" i="2" s="1"/>
  <c r="O652" i="2" s="1"/>
  <c r="I653" i="2"/>
  <c r="J653" i="2" s="1"/>
  <c r="I654" i="2"/>
  <c r="I655" i="2"/>
  <c r="J655" i="2" s="1"/>
  <c r="I656" i="2"/>
  <c r="S656" i="2"/>
  <c r="T656" i="2" s="1"/>
  <c r="X656" i="2" s="1"/>
  <c r="I657" i="2"/>
  <c r="J657" i="2" s="1"/>
  <c r="X657" i="2"/>
  <c r="I658" i="2"/>
  <c r="X658" i="2"/>
  <c r="I659" i="2"/>
  <c r="J659" i="2" s="1"/>
  <c r="X659" i="2"/>
  <c r="I660" i="2"/>
  <c r="N660" i="2" s="1"/>
  <c r="O660" i="2" s="1"/>
  <c r="S660" i="2"/>
  <c r="T660" i="2" s="1"/>
  <c r="X660" i="2" s="1"/>
  <c r="I661" i="2"/>
  <c r="X661" i="2"/>
  <c r="I662" i="2"/>
  <c r="N662" i="2" s="1"/>
  <c r="O662" i="2" s="1"/>
  <c r="I663" i="2"/>
  <c r="J663" i="2" s="1"/>
  <c r="I664" i="2"/>
  <c r="N664" i="2" s="1"/>
  <c r="O664" i="2" s="1"/>
  <c r="X664" i="2"/>
  <c r="I665" i="2"/>
  <c r="J665" i="2" s="1"/>
  <c r="F666" i="2"/>
  <c r="G666" i="2"/>
  <c r="H666" i="2"/>
  <c r="L666" i="2"/>
  <c r="M666" i="2"/>
  <c r="X666" i="2"/>
  <c r="I667" i="2"/>
  <c r="N667" i="2" s="1"/>
  <c r="X667" i="2"/>
  <c r="I668" i="2"/>
  <c r="J668" i="2" s="1"/>
  <c r="X668" i="2"/>
  <c r="I669" i="2"/>
  <c r="X669" i="2"/>
  <c r="F670" i="2"/>
  <c r="G670" i="2"/>
  <c r="H670" i="2"/>
  <c r="L670" i="2"/>
  <c r="M670" i="2"/>
  <c r="X670" i="2"/>
  <c r="I671" i="2"/>
  <c r="X671" i="2"/>
  <c r="I672" i="2"/>
  <c r="N672" i="2" s="1"/>
  <c r="O672" i="2" s="1"/>
  <c r="X672" i="2"/>
  <c r="I673" i="2"/>
  <c r="J673" i="2" s="1"/>
  <c r="X673" i="2"/>
  <c r="I674" i="2"/>
  <c r="X674" i="2"/>
  <c r="I675" i="2"/>
  <c r="J675" i="2" s="1"/>
  <c r="X675" i="2"/>
  <c r="F676" i="2"/>
  <c r="G676" i="2"/>
  <c r="H676" i="2"/>
  <c r="L676" i="2"/>
  <c r="M676" i="2"/>
  <c r="X676" i="2"/>
  <c r="I677" i="2"/>
  <c r="N677" i="2" s="1"/>
  <c r="X677" i="2"/>
  <c r="I678" i="2"/>
  <c r="J678" i="2" s="1"/>
  <c r="X678" i="2"/>
  <c r="I679" i="2"/>
  <c r="N679" i="2" s="1"/>
  <c r="O679" i="2" s="1"/>
  <c r="J679" i="2"/>
  <c r="X679" i="2"/>
  <c r="I680" i="2"/>
  <c r="J680" i="2" s="1"/>
  <c r="X680" i="2"/>
  <c r="I681" i="2"/>
  <c r="X681" i="2"/>
  <c r="I682" i="2"/>
  <c r="J682" i="2" s="1"/>
  <c r="X682" i="2"/>
  <c r="F683" i="2"/>
  <c r="G683" i="2"/>
  <c r="H683" i="2"/>
  <c r="L683" i="2"/>
  <c r="M683" i="2"/>
  <c r="X683" i="2"/>
  <c r="I684" i="2"/>
  <c r="N684" i="2" s="1"/>
  <c r="X684" i="2"/>
  <c r="I685" i="2"/>
  <c r="J685" i="2" s="1"/>
  <c r="X685" i="2"/>
  <c r="I686" i="2"/>
  <c r="N686" i="2" s="1"/>
  <c r="O686" i="2" s="1"/>
  <c r="J686" i="2"/>
  <c r="X686" i="2"/>
  <c r="I687" i="2"/>
  <c r="J687" i="2" s="1"/>
  <c r="X687" i="2"/>
  <c r="I688" i="2"/>
  <c r="X688" i="2"/>
  <c r="I689" i="2"/>
  <c r="J689" i="2" s="1"/>
  <c r="X689" i="2"/>
  <c r="I690" i="2"/>
  <c r="N690" i="2" s="1"/>
  <c r="O690" i="2" s="1"/>
  <c r="X690" i="2"/>
  <c r="I691" i="2"/>
  <c r="J691" i="2" s="1"/>
  <c r="X691" i="2"/>
  <c r="X692" i="2"/>
  <c r="I693" i="2"/>
  <c r="X693" i="2"/>
  <c r="I694" i="2"/>
  <c r="J694" i="2" s="1"/>
  <c r="X694" i="2"/>
  <c r="I695" i="2"/>
  <c r="J695" i="2" s="1"/>
  <c r="X695" i="2"/>
  <c r="I696" i="2"/>
  <c r="J696" i="2" s="1"/>
  <c r="X696" i="2"/>
  <c r="I697" i="2"/>
  <c r="J697" i="2" s="1"/>
  <c r="X697" i="2"/>
  <c r="I698" i="2"/>
  <c r="S698" i="2" s="1"/>
  <c r="T698" i="2" s="1"/>
  <c r="X698" i="2" s="1"/>
  <c r="J698" i="2"/>
  <c r="N698" i="2"/>
  <c r="O698" i="2" s="1"/>
  <c r="I699" i="2"/>
  <c r="J699" i="2" s="1"/>
  <c r="X699" i="2"/>
  <c r="I700" i="2"/>
  <c r="J700" i="2"/>
  <c r="X700" i="2"/>
  <c r="F701" i="2"/>
  <c r="G701" i="2"/>
  <c r="H701" i="2"/>
  <c r="L701" i="2"/>
  <c r="M701" i="2"/>
  <c r="Q701" i="2"/>
  <c r="R701" i="2"/>
  <c r="U701" i="2"/>
  <c r="V701" i="2"/>
  <c r="W701" i="2"/>
  <c r="I702" i="2"/>
  <c r="N702" i="2"/>
  <c r="O702" i="2" s="1"/>
  <c r="I703" i="2"/>
  <c r="J703" i="2" s="1"/>
  <c r="I704" i="2"/>
  <c r="N704" i="2" s="1"/>
  <c r="O704" i="2" s="1"/>
  <c r="S704" i="2"/>
  <c r="T704" i="2" s="1"/>
  <c r="X704" i="2" s="1"/>
  <c r="I705" i="2"/>
  <c r="J705" i="2" s="1"/>
  <c r="I706" i="2"/>
  <c r="I707" i="2"/>
  <c r="J707" i="2" s="1"/>
  <c r="F708" i="2"/>
  <c r="G708" i="2"/>
  <c r="H708" i="2"/>
  <c r="L708" i="2"/>
  <c r="M708" i="2"/>
  <c r="Q708" i="2"/>
  <c r="R708" i="2"/>
  <c r="U708" i="2"/>
  <c r="V708" i="2"/>
  <c r="W708" i="2"/>
  <c r="I709" i="2"/>
  <c r="J709" i="2" s="1"/>
  <c r="I710" i="2"/>
  <c r="I711" i="2"/>
  <c r="N711" i="2"/>
  <c r="O711" i="2" s="1"/>
  <c r="I712" i="2"/>
  <c r="N712" i="2" s="1"/>
  <c r="O712" i="2" s="1"/>
  <c r="I713" i="2"/>
  <c r="J713" i="2" s="1"/>
  <c r="I714" i="2"/>
  <c r="N714" i="2" s="1"/>
  <c r="O714" i="2" s="1"/>
  <c r="F715" i="2"/>
  <c r="G715" i="2"/>
  <c r="H715" i="2"/>
  <c r="X715" i="2"/>
  <c r="I716" i="2"/>
  <c r="X716" i="2"/>
  <c r="I717" i="2"/>
  <c r="J717" i="2" s="1"/>
  <c r="X717" i="2"/>
  <c r="I718" i="2"/>
  <c r="J718" i="2" s="1"/>
  <c r="F719" i="2"/>
  <c r="G719" i="2"/>
  <c r="H719" i="2"/>
  <c r="L719" i="2"/>
  <c r="M719" i="2"/>
  <c r="Q719" i="2"/>
  <c r="R719" i="2"/>
  <c r="U719" i="2"/>
  <c r="V719" i="2"/>
  <c r="W719" i="2"/>
  <c r="I720" i="2"/>
  <c r="J720" i="2" s="1"/>
  <c r="S720" i="2"/>
  <c r="T720" i="2" s="1"/>
  <c r="I721" i="2"/>
  <c r="J721" i="2" s="1"/>
  <c r="I722" i="2"/>
  <c r="J722" i="2" s="1"/>
  <c r="S722" i="2"/>
  <c r="T722" i="2" s="1"/>
  <c r="X722" i="2" s="1"/>
  <c r="I723" i="2"/>
  <c r="N723" i="2" s="1"/>
  <c r="O723" i="2" s="1"/>
  <c r="I724" i="2"/>
  <c r="J724" i="2" s="1"/>
  <c r="I725" i="2"/>
  <c r="I726" i="2"/>
  <c r="J726" i="2" s="1"/>
  <c r="F727" i="2"/>
  <c r="G727" i="2"/>
  <c r="H727" i="2"/>
  <c r="L727" i="2"/>
  <c r="M727" i="2"/>
  <c r="Q727" i="2"/>
  <c r="R727" i="2"/>
  <c r="U727" i="2"/>
  <c r="V727" i="2"/>
  <c r="W727" i="2"/>
  <c r="I728" i="2"/>
  <c r="J728" i="2" s="1"/>
  <c r="I729" i="2"/>
  <c r="N729" i="2" s="1"/>
  <c r="O729" i="2" s="1"/>
  <c r="I730" i="2"/>
  <c r="J730" i="2" s="1"/>
  <c r="F731" i="2"/>
  <c r="G731" i="2"/>
  <c r="H731" i="2"/>
  <c r="L731" i="2"/>
  <c r="M731" i="2"/>
  <c r="Q731" i="2"/>
  <c r="R731" i="2"/>
  <c r="U731" i="2"/>
  <c r="V731" i="2"/>
  <c r="W731" i="2"/>
  <c r="I732" i="2"/>
  <c r="J732" i="2" s="1"/>
  <c r="N732" i="2"/>
  <c r="O732" i="2" s="1"/>
  <c r="S732" i="2"/>
  <c r="T732" i="2" s="1"/>
  <c r="I733" i="2"/>
  <c r="N733" i="2" s="1"/>
  <c r="O733" i="2" s="1"/>
  <c r="I734" i="2"/>
  <c r="J734" i="2" s="1"/>
  <c r="I735" i="2"/>
  <c r="N735" i="2" s="1"/>
  <c r="O735" i="2" s="1"/>
  <c r="L736" i="2"/>
  <c r="M736" i="2"/>
  <c r="Q736" i="2"/>
  <c r="R736" i="2"/>
  <c r="U736" i="2"/>
  <c r="V736" i="2"/>
  <c r="W736" i="2"/>
  <c r="I737" i="2"/>
  <c r="I738" i="2"/>
  <c r="N738" i="2" s="1"/>
  <c r="O738" i="2" s="1"/>
  <c r="I739" i="2"/>
  <c r="J739" i="2" s="1"/>
  <c r="X739" i="2"/>
  <c r="J740" i="2"/>
  <c r="I741" i="2"/>
  <c r="J741" i="2" s="1"/>
  <c r="J742" i="2"/>
  <c r="J743" i="2"/>
  <c r="J744" i="2"/>
  <c r="J749" i="2"/>
  <c r="B752" i="2"/>
  <c r="B754" i="2"/>
  <c r="E754" i="2"/>
  <c r="F754" i="2"/>
  <c r="B755" i="2"/>
  <c r="F755" i="2"/>
  <c r="F757" i="2"/>
  <c r="B758" i="2"/>
  <c r="C764" i="2"/>
  <c r="C765" i="2"/>
  <c r="K883" i="2" s="1"/>
  <c r="F768" i="2"/>
  <c r="G768" i="2"/>
  <c r="H768" i="2"/>
  <c r="L768" i="2"/>
  <c r="M768" i="2"/>
  <c r="X768" i="2"/>
  <c r="I769" i="2"/>
  <c r="X769" i="2"/>
  <c r="I770" i="2"/>
  <c r="J770" i="2" s="1"/>
  <c r="X770" i="2"/>
  <c r="F771" i="2"/>
  <c r="G771" i="2"/>
  <c r="H771" i="2"/>
  <c r="L771" i="2"/>
  <c r="M771" i="2"/>
  <c r="X771" i="2"/>
  <c r="I772" i="2"/>
  <c r="N772" i="2" s="1"/>
  <c r="X772" i="2"/>
  <c r="I773" i="2"/>
  <c r="J773" i="2" s="1"/>
  <c r="X773" i="2"/>
  <c r="I774" i="2"/>
  <c r="N774" i="2" s="1"/>
  <c r="O774" i="2" s="1"/>
  <c r="J774" i="2"/>
  <c r="X774" i="2"/>
  <c r="I775" i="2"/>
  <c r="X775" i="2"/>
  <c r="I776" i="2"/>
  <c r="N776" i="2" s="1"/>
  <c r="O776" i="2" s="1"/>
  <c r="X776" i="2"/>
  <c r="F777" i="2"/>
  <c r="G777" i="2"/>
  <c r="H777" i="2"/>
  <c r="L777" i="2"/>
  <c r="M777" i="2"/>
  <c r="X777" i="2"/>
  <c r="I778" i="2"/>
  <c r="X778" i="2"/>
  <c r="I779" i="2"/>
  <c r="X779" i="2"/>
  <c r="I780" i="2"/>
  <c r="J780" i="2" s="1"/>
  <c r="X780" i="2"/>
  <c r="I781" i="2"/>
  <c r="N781" i="2" s="1"/>
  <c r="O781" i="2" s="1"/>
  <c r="X781" i="2"/>
  <c r="I782" i="2"/>
  <c r="J782" i="2" s="1"/>
  <c r="N782" i="2"/>
  <c r="O782" i="2" s="1"/>
  <c r="X782" i="2"/>
  <c r="I783" i="2"/>
  <c r="N783" i="2" s="1"/>
  <c r="O783" i="2" s="1"/>
  <c r="X783" i="2"/>
  <c r="I784" i="2"/>
  <c r="J784" i="2" s="1"/>
  <c r="X784" i="2"/>
  <c r="I785" i="2"/>
  <c r="J785" i="2" s="1"/>
  <c r="X785" i="2"/>
  <c r="F786" i="2"/>
  <c r="G786" i="2"/>
  <c r="H786" i="2"/>
  <c r="L786" i="2"/>
  <c r="M786" i="2"/>
  <c r="Q786" i="2"/>
  <c r="R786" i="2"/>
  <c r="U786" i="2"/>
  <c r="V786" i="2"/>
  <c r="W786" i="2"/>
  <c r="I787" i="2"/>
  <c r="S787" i="2" s="1"/>
  <c r="T787" i="2" s="1"/>
  <c r="X787" i="2" s="1"/>
  <c r="J787" i="2"/>
  <c r="I788" i="2"/>
  <c r="I789" i="2"/>
  <c r="J789" i="2" s="1"/>
  <c r="I790" i="2"/>
  <c r="J790" i="2" s="1"/>
  <c r="I791" i="2"/>
  <c r="N791" i="2" s="1"/>
  <c r="O791" i="2" s="1"/>
  <c r="I792" i="2"/>
  <c r="S792" i="2" s="1"/>
  <c r="T792" i="2" s="1"/>
  <c r="X792" i="2" s="1"/>
  <c r="I793" i="2"/>
  <c r="J793" i="2" s="1"/>
  <c r="N793" i="2"/>
  <c r="O793" i="2" s="1"/>
  <c r="I794" i="2"/>
  <c r="J794" i="2" s="1"/>
  <c r="I795" i="2"/>
  <c r="N795" i="2" s="1"/>
  <c r="O795" i="2" s="1"/>
  <c r="J795" i="2"/>
  <c r="X795" i="2"/>
  <c r="I796" i="2"/>
  <c r="J796" i="2" s="1"/>
  <c r="X796" i="2"/>
  <c r="I797" i="2"/>
  <c r="X797" i="2"/>
  <c r="I798" i="2"/>
  <c r="J798" i="2" s="1"/>
  <c r="I799" i="2"/>
  <c r="X799" i="2"/>
  <c r="I800" i="2"/>
  <c r="S800" i="2" s="1"/>
  <c r="T800" i="2" s="1"/>
  <c r="X800" i="2" s="1"/>
  <c r="I801" i="2"/>
  <c r="I802" i="2"/>
  <c r="J802" i="2" s="1"/>
  <c r="X802" i="2"/>
  <c r="I803" i="2"/>
  <c r="F804" i="2"/>
  <c r="G804" i="2"/>
  <c r="H804" i="2"/>
  <c r="L804" i="2"/>
  <c r="M804" i="2"/>
  <c r="X804" i="2"/>
  <c r="I805" i="2"/>
  <c r="N805" i="2" s="1"/>
  <c r="O805" i="2" s="1"/>
  <c r="X805" i="2"/>
  <c r="I806" i="2"/>
  <c r="N806" i="2" s="1"/>
  <c r="O806" i="2" s="1"/>
  <c r="X806" i="2"/>
  <c r="I807" i="2"/>
  <c r="J807" i="2" s="1"/>
  <c r="X807" i="2"/>
  <c r="F808" i="2"/>
  <c r="G808" i="2"/>
  <c r="H808" i="2"/>
  <c r="L808" i="2"/>
  <c r="M808" i="2"/>
  <c r="X808" i="2"/>
  <c r="I809" i="2"/>
  <c r="N809" i="2" s="1"/>
  <c r="J809" i="2"/>
  <c r="X809" i="2"/>
  <c r="I810" i="2"/>
  <c r="J810" i="2" s="1"/>
  <c r="X810" i="2"/>
  <c r="I811" i="2"/>
  <c r="N811" i="2" s="1"/>
  <c r="O811" i="2" s="1"/>
  <c r="X811" i="2"/>
  <c r="I812" i="2"/>
  <c r="X812" i="2"/>
  <c r="I813" i="2"/>
  <c r="N813" i="2" s="1"/>
  <c r="O813" i="2" s="1"/>
  <c r="X813" i="2"/>
  <c r="F814" i="2"/>
  <c r="G814" i="2"/>
  <c r="H814" i="2"/>
  <c r="L814" i="2"/>
  <c r="M814" i="2"/>
  <c r="X814" i="2"/>
  <c r="I815" i="2"/>
  <c r="N815" i="2" s="1"/>
  <c r="O815" i="2" s="1"/>
  <c r="X815" i="2"/>
  <c r="I816" i="2"/>
  <c r="N816" i="2" s="1"/>
  <c r="O816" i="2" s="1"/>
  <c r="X816" i="2"/>
  <c r="I817" i="2"/>
  <c r="J817" i="2" s="1"/>
  <c r="X817" i="2"/>
  <c r="I818" i="2"/>
  <c r="X818" i="2"/>
  <c r="I819" i="2"/>
  <c r="J819" i="2" s="1"/>
  <c r="N819" i="2"/>
  <c r="O819" i="2" s="1"/>
  <c r="X819" i="2"/>
  <c r="I820" i="2"/>
  <c r="N820" i="2" s="1"/>
  <c r="O820" i="2" s="1"/>
  <c r="X820" i="2"/>
  <c r="F821" i="2"/>
  <c r="G821" i="2"/>
  <c r="H821" i="2"/>
  <c r="L821" i="2"/>
  <c r="M821" i="2"/>
  <c r="X821" i="2"/>
  <c r="I822" i="2"/>
  <c r="J822" i="2" s="1"/>
  <c r="N822" i="2"/>
  <c r="O822" i="2" s="1"/>
  <c r="X822" i="2"/>
  <c r="I823" i="2"/>
  <c r="N823" i="2" s="1"/>
  <c r="O823" i="2" s="1"/>
  <c r="X823" i="2"/>
  <c r="I824" i="2"/>
  <c r="J824" i="2" s="1"/>
  <c r="X824" i="2"/>
  <c r="I825" i="2"/>
  <c r="N825" i="2" s="1"/>
  <c r="O825" i="2" s="1"/>
  <c r="X825" i="2"/>
  <c r="I826" i="2"/>
  <c r="N826" i="2" s="1"/>
  <c r="O826" i="2" s="1"/>
  <c r="X826" i="2"/>
  <c r="I827" i="2"/>
  <c r="X827" i="2"/>
  <c r="I828" i="2"/>
  <c r="X828" i="2"/>
  <c r="I829" i="2"/>
  <c r="J829" i="2" s="1"/>
  <c r="X829" i="2"/>
  <c r="X830" i="2"/>
  <c r="I831" i="2"/>
  <c r="J831" i="2" s="1"/>
  <c r="X831" i="2"/>
  <c r="I832" i="2"/>
  <c r="X832" i="2"/>
  <c r="I833" i="2"/>
  <c r="J833" i="2" s="1"/>
  <c r="X833" i="2"/>
  <c r="I834" i="2"/>
  <c r="J834" i="2" s="1"/>
  <c r="X834" i="2"/>
  <c r="I835" i="2"/>
  <c r="J835" i="2" s="1"/>
  <c r="X835" i="2"/>
  <c r="I836" i="2"/>
  <c r="S836" i="2" s="1"/>
  <c r="I837" i="2"/>
  <c r="N837" i="2" s="1"/>
  <c r="O837" i="2" s="1"/>
  <c r="X837" i="2"/>
  <c r="I838" i="2"/>
  <c r="J838" i="2" s="1"/>
  <c r="X838" i="2"/>
  <c r="F839" i="2"/>
  <c r="G839" i="2"/>
  <c r="H839" i="2"/>
  <c r="L839" i="2"/>
  <c r="M839" i="2"/>
  <c r="Q839" i="2"/>
  <c r="R839" i="2"/>
  <c r="U839" i="2"/>
  <c r="V839" i="2"/>
  <c r="W839" i="2"/>
  <c r="I840" i="2"/>
  <c r="S840" i="2" s="1"/>
  <c r="I841" i="2"/>
  <c r="N841" i="2" s="1"/>
  <c r="O841" i="2" s="1"/>
  <c r="I842" i="2"/>
  <c r="I843" i="2"/>
  <c r="N843" i="2" s="1"/>
  <c r="O843" i="2" s="1"/>
  <c r="S843" i="2"/>
  <c r="T843" i="2" s="1"/>
  <c r="X843" i="2" s="1"/>
  <c r="I844" i="2"/>
  <c r="S844" i="2" s="1"/>
  <c r="T844" i="2" s="1"/>
  <c r="X844" i="2" s="1"/>
  <c r="I845" i="2"/>
  <c r="N845" i="2" s="1"/>
  <c r="O845" i="2" s="1"/>
  <c r="F846" i="2"/>
  <c r="G846" i="2"/>
  <c r="H846" i="2"/>
  <c r="L846" i="2"/>
  <c r="M846" i="2"/>
  <c r="Q846" i="2"/>
  <c r="R846" i="2"/>
  <c r="U846" i="2"/>
  <c r="V846" i="2"/>
  <c r="W846" i="2"/>
  <c r="I847" i="2"/>
  <c r="S847" i="2" s="1"/>
  <c r="I848" i="2"/>
  <c r="I849" i="2"/>
  <c r="S849" i="2" s="1"/>
  <c r="T849" i="2" s="1"/>
  <c r="X849" i="2" s="1"/>
  <c r="I850" i="2"/>
  <c r="S850" i="2" s="1"/>
  <c r="T850" i="2" s="1"/>
  <c r="X850" i="2" s="1"/>
  <c r="I851" i="2"/>
  <c r="N851" i="2" s="1"/>
  <c r="O851" i="2" s="1"/>
  <c r="I852" i="2"/>
  <c r="F853" i="2"/>
  <c r="G853" i="2"/>
  <c r="H853" i="2"/>
  <c r="X853" i="2"/>
  <c r="I854" i="2"/>
  <c r="J854" i="2" s="1"/>
  <c r="X854" i="2"/>
  <c r="I855" i="2"/>
  <c r="J855" i="2" s="1"/>
  <c r="X855" i="2"/>
  <c r="I856" i="2"/>
  <c r="J856" i="2" s="1"/>
  <c r="F857" i="2"/>
  <c r="G857" i="2"/>
  <c r="H857" i="2"/>
  <c r="L857" i="2"/>
  <c r="M857" i="2"/>
  <c r="Q857" i="2"/>
  <c r="R857" i="2"/>
  <c r="U857" i="2"/>
  <c r="V857" i="2"/>
  <c r="W857" i="2"/>
  <c r="I858" i="2"/>
  <c r="I859" i="2"/>
  <c r="S859" i="2" s="1"/>
  <c r="I860" i="2"/>
  <c r="N860" i="2" s="1"/>
  <c r="O860" i="2" s="1"/>
  <c r="I861" i="2"/>
  <c r="N861" i="2" s="1"/>
  <c r="O861" i="2" s="1"/>
  <c r="S861" i="2"/>
  <c r="T861" i="2" s="1"/>
  <c r="X861" i="2" s="1"/>
  <c r="I862" i="2"/>
  <c r="S862" i="2" s="1"/>
  <c r="T862" i="2" s="1"/>
  <c r="X862" i="2" s="1"/>
  <c r="I863" i="2"/>
  <c r="S863" i="2" s="1"/>
  <c r="T863" i="2" s="1"/>
  <c r="X863" i="2" s="1"/>
  <c r="I864" i="2"/>
  <c r="N864" i="2" s="1"/>
  <c r="O864" i="2" s="1"/>
  <c r="F865" i="2"/>
  <c r="G865" i="2"/>
  <c r="H865" i="2"/>
  <c r="L865" i="2"/>
  <c r="M865" i="2"/>
  <c r="Q865" i="2"/>
  <c r="R865" i="2"/>
  <c r="U865" i="2"/>
  <c r="V865" i="2"/>
  <c r="W865" i="2"/>
  <c r="I866" i="2"/>
  <c r="J866" i="2" s="1"/>
  <c r="I867" i="2"/>
  <c r="J867" i="2"/>
  <c r="I868" i="2"/>
  <c r="J868" i="2"/>
  <c r="F869" i="2"/>
  <c r="G869" i="2"/>
  <c r="H869" i="2"/>
  <c r="L869" i="2"/>
  <c r="M869" i="2"/>
  <c r="Q869" i="2"/>
  <c r="R869" i="2"/>
  <c r="U869" i="2"/>
  <c r="V869" i="2"/>
  <c r="W869" i="2"/>
  <c r="I870" i="2"/>
  <c r="N870" i="2" s="1"/>
  <c r="O870" i="2" s="1"/>
  <c r="S870" i="2"/>
  <c r="T870" i="2" s="1"/>
  <c r="X870" i="2" s="1"/>
  <c r="I871" i="2"/>
  <c r="J871" i="2" s="1"/>
  <c r="I872" i="2"/>
  <c r="N872" i="2" s="1"/>
  <c r="O872" i="2" s="1"/>
  <c r="I873" i="2"/>
  <c r="J873" i="2" s="1"/>
  <c r="L874" i="2"/>
  <c r="M874" i="2"/>
  <c r="Q874" i="2"/>
  <c r="R874" i="2"/>
  <c r="U874" i="2"/>
  <c r="V874" i="2"/>
  <c r="W874" i="2"/>
  <c r="I875" i="2"/>
  <c r="I876" i="2"/>
  <c r="N876" i="2" s="1"/>
  <c r="O876" i="2" s="1"/>
  <c r="I877" i="2"/>
  <c r="J877" i="2" s="1"/>
  <c r="X877" i="2"/>
  <c r="J878" i="2"/>
  <c r="I879" i="2"/>
  <c r="J879" i="2" s="1"/>
  <c r="J880" i="2"/>
  <c r="J881" i="2"/>
  <c r="J882" i="2"/>
  <c r="W883" i="2"/>
  <c r="J887" i="2"/>
  <c r="B890" i="2"/>
  <c r="B892" i="2"/>
  <c r="E892" i="2"/>
  <c r="F892" i="2"/>
  <c r="B893" i="2"/>
  <c r="F893" i="2"/>
  <c r="B895" i="2"/>
  <c r="F895" i="2"/>
  <c r="B896" i="2"/>
  <c r="C902" i="2"/>
  <c r="C903" i="2"/>
  <c r="K1021" i="2" s="1"/>
  <c r="F906" i="2"/>
  <c r="G906" i="2"/>
  <c r="H906" i="2"/>
  <c r="L906" i="2"/>
  <c r="M906" i="2"/>
  <c r="X906" i="2"/>
  <c r="I907" i="2"/>
  <c r="X907" i="2"/>
  <c r="I908" i="2"/>
  <c r="X908" i="2"/>
  <c r="F909" i="2"/>
  <c r="G909" i="2"/>
  <c r="H909" i="2"/>
  <c r="L909" i="2"/>
  <c r="M909" i="2"/>
  <c r="X909" i="2"/>
  <c r="I910" i="2"/>
  <c r="X910" i="2"/>
  <c r="I911" i="2"/>
  <c r="N911" i="2" s="1"/>
  <c r="O911" i="2" s="1"/>
  <c r="X911" i="2"/>
  <c r="I912" i="2"/>
  <c r="J912" i="2" s="1"/>
  <c r="X912" i="2"/>
  <c r="I913" i="2"/>
  <c r="X913" i="2"/>
  <c r="I914" i="2"/>
  <c r="J914" i="2" s="1"/>
  <c r="X914" i="2"/>
  <c r="F915" i="2"/>
  <c r="G915" i="2"/>
  <c r="H915" i="2"/>
  <c r="L915" i="2"/>
  <c r="M915" i="2"/>
  <c r="X915" i="2"/>
  <c r="I916" i="2"/>
  <c r="N916" i="2" s="1"/>
  <c r="O916" i="2" s="1"/>
  <c r="X916" i="2"/>
  <c r="I917" i="2"/>
  <c r="J917" i="2" s="1"/>
  <c r="X917" i="2"/>
  <c r="I918" i="2"/>
  <c r="N918" i="2" s="1"/>
  <c r="O918" i="2" s="1"/>
  <c r="X918" i="2"/>
  <c r="I919" i="2"/>
  <c r="J919" i="2" s="1"/>
  <c r="X919" i="2"/>
  <c r="I920" i="2"/>
  <c r="J920" i="2"/>
  <c r="N920" i="2"/>
  <c r="O920" i="2" s="1"/>
  <c r="X920" i="2"/>
  <c r="I921" i="2"/>
  <c r="J921" i="2" s="1"/>
  <c r="X921" i="2"/>
  <c r="I922" i="2"/>
  <c r="N922" i="2" s="1"/>
  <c r="O922" i="2" s="1"/>
  <c r="X922" i="2"/>
  <c r="I923" i="2"/>
  <c r="J923" i="2" s="1"/>
  <c r="X923" i="2"/>
  <c r="F924" i="2"/>
  <c r="G924" i="2"/>
  <c r="H924" i="2"/>
  <c r="L924" i="2"/>
  <c r="M924" i="2"/>
  <c r="Q924" i="2"/>
  <c r="R924" i="2"/>
  <c r="U924" i="2"/>
  <c r="V924" i="2"/>
  <c r="W924" i="2"/>
  <c r="I925" i="2"/>
  <c r="S925" i="2" s="1"/>
  <c r="T925" i="2" s="1"/>
  <c r="I926" i="2"/>
  <c r="J926" i="2" s="1"/>
  <c r="I927" i="2"/>
  <c r="J927" i="2" s="1"/>
  <c r="I928" i="2"/>
  <c r="N928" i="2" s="1"/>
  <c r="O928" i="2" s="1"/>
  <c r="I929" i="2"/>
  <c r="S929" i="2" s="1"/>
  <c r="T929" i="2" s="1"/>
  <c r="X929" i="2" s="1"/>
  <c r="I930" i="2"/>
  <c r="I931" i="2"/>
  <c r="J931" i="2" s="1"/>
  <c r="I932" i="2"/>
  <c r="N932" i="2" s="1"/>
  <c r="O932" i="2" s="1"/>
  <c r="I933" i="2"/>
  <c r="N933" i="2" s="1"/>
  <c r="O933" i="2" s="1"/>
  <c r="X933" i="2"/>
  <c r="I934" i="2"/>
  <c r="N934" i="2" s="1"/>
  <c r="O934" i="2" s="1"/>
  <c r="X934" i="2"/>
  <c r="I935" i="2"/>
  <c r="J935" i="2" s="1"/>
  <c r="X935" i="2"/>
  <c r="I936" i="2"/>
  <c r="J936" i="2" s="1"/>
  <c r="I937" i="2"/>
  <c r="J937" i="2" s="1"/>
  <c r="X937" i="2"/>
  <c r="I938" i="2"/>
  <c r="J938" i="2" s="1"/>
  <c r="S938" i="2"/>
  <c r="T938" i="2" s="1"/>
  <c r="X938" i="2" s="1"/>
  <c r="I939" i="2"/>
  <c r="J939" i="2" s="1"/>
  <c r="I940" i="2"/>
  <c r="N940" i="2" s="1"/>
  <c r="O940" i="2" s="1"/>
  <c r="X940" i="2"/>
  <c r="I941" i="2"/>
  <c r="J941" i="2" s="1"/>
  <c r="F942" i="2"/>
  <c r="G942" i="2"/>
  <c r="H942" i="2"/>
  <c r="L942" i="2"/>
  <c r="M942" i="2"/>
  <c r="X942" i="2"/>
  <c r="I943" i="2"/>
  <c r="X943" i="2"/>
  <c r="I944" i="2"/>
  <c r="X944" i="2"/>
  <c r="I945" i="2"/>
  <c r="N945" i="2" s="1"/>
  <c r="O945" i="2" s="1"/>
  <c r="X945" i="2"/>
  <c r="F946" i="2"/>
  <c r="G946" i="2"/>
  <c r="H946" i="2"/>
  <c r="L946" i="2"/>
  <c r="M946" i="2"/>
  <c r="X946" i="2"/>
  <c r="I947" i="2"/>
  <c r="N947" i="2" s="1"/>
  <c r="O947" i="2" s="1"/>
  <c r="J947" i="2"/>
  <c r="X947" i="2"/>
  <c r="I948" i="2"/>
  <c r="N948" i="2" s="1"/>
  <c r="X948" i="2"/>
  <c r="I949" i="2"/>
  <c r="J949" i="2" s="1"/>
  <c r="X949" i="2"/>
  <c r="I950" i="2"/>
  <c r="J950" i="2" s="1"/>
  <c r="X950" i="2"/>
  <c r="I951" i="2"/>
  <c r="J951" i="2" s="1"/>
  <c r="X951" i="2"/>
  <c r="F952" i="2"/>
  <c r="G952" i="2"/>
  <c r="H952" i="2"/>
  <c r="L952" i="2"/>
  <c r="M952" i="2"/>
  <c r="X952" i="2"/>
  <c r="I953" i="2"/>
  <c r="X953" i="2"/>
  <c r="I954" i="2"/>
  <c r="X954" i="2"/>
  <c r="I955" i="2"/>
  <c r="N955" i="2" s="1"/>
  <c r="O955" i="2" s="1"/>
  <c r="X955" i="2"/>
  <c r="I956" i="2"/>
  <c r="J956" i="2" s="1"/>
  <c r="X956" i="2"/>
  <c r="I957" i="2"/>
  <c r="J957" i="2" s="1"/>
  <c r="N957" i="2"/>
  <c r="O957" i="2" s="1"/>
  <c r="X957" i="2"/>
  <c r="I958" i="2"/>
  <c r="X958" i="2"/>
  <c r="F959" i="2"/>
  <c r="G959" i="2"/>
  <c r="H959" i="2"/>
  <c r="L959" i="2"/>
  <c r="M959" i="2"/>
  <c r="X959" i="2"/>
  <c r="I960" i="2"/>
  <c r="X960" i="2"/>
  <c r="I961" i="2"/>
  <c r="N961" i="2" s="1"/>
  <c r="O961" i="2" s="1"/>
  <c r="X961" i="2"/>
  <c r="I962" i="2"/>
  <c r="N962" i="2" s="1"/>
  <c r="O962" i="2" s="1"/>
  <c r="X962" i="2"/>
  <c r="I963" i="2"/>
  <c r="J963" i="2" s="1"/>
  <c r="X963" i="2"/>
  <c r="I964" i="2"/>
  <c r="X964" i="2"/>
  <c r="I965" i="2"/>
  <c r="J965" i="2" s="1"/>
  <c r="N965" i="2"/>
  <c r="O965" i="2" s="1"/>
  <c r="X965" i="2"/>
  <c r="I966" i="2"/>
  <c r="N966" i="2" s="1"/>
  <c r="O966" i="2" s="1"/>
  <c r="X966" i="2"/>
  <c r="I967" i="2"/>
  <c r="J967" i="2" s="1"/>
  <c r="X967" i="2"/>
  <c r="X968" i="2"/>
  <c r="I969" i="2"/>
  <c r="X969" i="2"/>
  <c r="I970" i="2"/>
  <c r="J970" i="2" s="1"/>
  <c r="X970" i="2"/>
  <c r="I971" i="2"/>
  <c r="J971" i="2"/>
  <c r="X971" i="2"/>
  <c r="I972" i="2"/>
  <c r="J972" i="2" s="1"/>
  <c r="X972" i="2"/>
  <c r="I973" i="2"/>
  <c r="J973" i="2" s="1"/>
  <c r="X973" i="2"/>
  <c r="I974" i="2"/>
  <c r="N974" i="2" s="1"/>
  <c r="O974" i="2" s="1"/>
  <c r="I975" i="2"/>
  <c r="X975" i="2"/>
  <c r="I976" i="2"/>
  <c r="J976" i="2" s="1"/>
  <c r="X976" i="2"/>
  <c r="F977" i="2"/>
  <c r="G977" i="2"/>
  <c r="H977" i="2"/>
  <c r="L977" i="2"/>
  <c r="M977" i="2"/>
  <c r="Q977" i="2"/>
  <c r="R977" i="2"/>
  <c r="U977" i="2"/>
  <c r="V977" i="2"/>
  <c r="W977" i="2"/>
  <c r="I978" i="2"/>
  <c r="I979" i="2"/>
  <c r="J979" i="2" s="1"/>
  <c r="I980" i="2"/>
  <c r="I981" i="2"/>
  <c r="J981" i="2" s="1"/>
  <c r="I982" i="2"/>
  <c r="I983" i="2"/>
  <c r="F984" i="2"/>
  <c r="G984" i="2"/>
  <c r="H984" i="2"/>
  <c r="L984" i="2"/>
  <c r="M984" i="2"/>
  <c r="Q984" i="2"/>
  <c r="R984" i="2"/>
  <c r="U984" i="2"/>
  <c r="V984" i="2"/>
  <c r="W984" i="2"/>
  <c r="I985" i="2"/>
  <c r="I986" i="2"/>
  <c r="I987" i="2"/>
  <c r="I988" i="2"/>
  <c r="I989" i="2"/>
  <c r="N989" i="2" s="1"/>
  <c r="O989" i="2" s="1"/>
  <c r="J989" i="2"/>
  <c r="S989" i="2"/>
  <c r="T989" i="2" s="1"/>
  <c r="X989" i="2" s="1"/>
  <c r="I990" i="2"/>
  <c r="J990" i="2" s="1"/>
  <c r="S990" i="2"/>
  <c r="T990" i="2" s="1"/>
  <c r="X990" i="2" s="1"/>
  <c r="F991" i="2"/>
  <c r="G991" i="2"/>
  <c r="H991" i="2"/>
  <c r="X991" i="2"/>
  <c r="I992" i="2"/>
  <c r="J992" i="2" s="1"/>
  <c r="X992" i="2"/>
  <c r="I993" i="2"/>
  <c r="J993" i="2" s="1"/>
  <c r="X993" i="2"/>
  <c r="I994" i="2"/>
  <c r="J994" i="2" s="1"/>
  <c r="F995" i="2"/>
  <c r="G995" i="2"/>
  <c r="H995" i="2"/>
  <c r="L995" i="2"/>
  <c r="M995" i="2"/>
  <c r="Q995" i="2"/>
  <c r="R995" i="2"/>
  <c r="U995" i="2"/>
  <c r="V995" i="2"/>
  <c r="W995" i="2"/>
  <c r="I996" i="2"/>
  <c r="J996" i="2" s="1"/>
  <c r="I997" i="2"/>
  <c r="N997" i="2" s="1"/>
  <c r="O997" i="2" s="1"/>
  <c r="S997" i="2"/>
  <c r="T997" i="2" s="1"/>
  <c r="X997" i="2" s="1"/>
  <c r="I998" i="2"/>
  <c r="N998" i="2" s="1"/>
  <c r="O998" i="2" s="1"/>
  <c r="S998" i="2"/>
  <c r="T998" i="2" s="1"/>
  <c r="X998" i="2" s="1"/>
  <c r="I999" i="2"/>
  <c r="I1000" i="2"/>
  <c r="J1000" i="2" s="1"/>
  <c r="I1001" i="2"/>
  <c r="N1001" i="2" s="1"/>
  <c r="O1001" i="2" s="1"/>
  <c r="S1001" i="2"/>
  <c r="T1001" i="2" s="1"/>
  <c r="X1001" i="2" s="1"/>
  <c r="I1002" i="2"/>
  <c r="N1002" i="2" s="1"/>
  <c r="O1002" i="2" s="1"/>
  <c r="S1002" i="2"/>
  <c r="T1002" i="2" s="1"/>
  <c r="X1002" i="2" s="1"/>
  <c r="F1003" i="2"/>
  <c r="G1003" i="2"/>
  <c r="H1003" i="2"/>
  <c r="L1003" i="2"/>
  <c r="M1003" i="2"/>
  <c r="Q1003" i="2"/>
  <c r="R1003" i="2"/>
  <c r="U1003" i="2"/>
  <c r="V1003" i="2"/>
  <c r="W1003" i="2"/>
  <c r="I1004" i="2"/>
  <c r="I1005" i="2"/>
  <c r="N1005" i="2" s="1"/>
  <c r="O1005" i="2" s="1"/>
  <c r="I1006" i="2"/>
  <c r="F1007" i="2"/>
  <c r="G1007" i="2"/>
  <c r="H1007" i="2"/>
  <c r="L1007" i="2"/>
  <c r="M1007" i="2"/>
  <c r="Q1007" i="2"/>
  <c r="R1007" i="2"/>
  <c r="U1007" i="2"/>
  <c r="V1007" i="2"/>
  <c r="W1007" i="2"/>
  <c r="I1008" i="2"/>
  <c r="I1009" i="2"/>
  <c r="N1009" i="2" s="1"/>
  <c r="O1009" i="2" s="1"/>
  <c r="I1010" i="2"/>
  <c r="I1011" i="2"/>
  <c r="L1012" i="2"/>
  <c r="M1012" i="2"/>
  <c r="Q1012" i="2"/>
  <c r="R1012" i="2"/>
  <c r="U1012" i="2"/>
  <c r="V1012" i="2"/>
  <c r="W1012" i="2"/>
  <c r="I1013" i="2"/>
  <c r="I1014" i="2"/>
  <c r="N1014" i="2"/>
  <c r="O1014" i="2" s="1"/>
  <c r="I1015" i="2"/>
  <c r="J1015" i="2" s="1"/>
  <c r="X1015" i="2"/>
  <c r="J1016" i="2"/>
  <c r="I1017" i="2"/>
  <c r="J1017" i="2" s="1"/>
  <c r="J1018" i="2"/>
  <c r="J1019" i="2"/>
  <c r="J1020" i="2"/>
  <c r="J1025" i="2"/>
  <c r="B1028" i="2"/>
  <c r="B1030" i="2"/>
  <c r="E1030" i="2"/>
  <c r="F1030" i="2"/>
  <c r="B1031" i="2"/>
  <c r="F1031" i="2"/>
  <c r="B1033" i="2"/>
  <c r="F1033" i="2"/>
  <c r="B1034" i="2"/>
  <c r="C1040" i="2"/>
  <c r="C1041" i="2"/>
  <c r="K1159" i="2" s="1"/>
  <c r="F1044" i="2"/>
  <c r="G1044" i="2"/>
  <c r="H1044" i="2"/>
  <c r="L1044" i="2"/>
  <c r="M1044" i="2"/>
  <c r="X1044" i="2"/>
  <c r="I1045" i="2"/>
  <c r="N1045" i="2" s="1"/>
  <c r="X1045" i="2"/>
  <c r="I1046" i="2"/>
  <c r="X1046" i="2"/>
  <c r="F1047" i="2"/>
  <c r="G1047" i="2"/>
  <c r="H1047" i="2"/>
  <c r="L1047" i="2"/>
  <c r="M1047" i="2"/>
  <c r="X1047" i="2"/>
  <c r="I1048" i="2"/>
  <c r="N1048" i="2" s="1"/>
  <c r="X1048" i="2"/>
  <c r="I1049" i="2"/>
  <c r="J1049" i="2" s="1"/>
  <c r="X1049" i="2"/>
  <c r="I1050" i="2"/>
  <c r="X1050" i="2"/>
  <c r="I1051" i="2"/>
  <c r="N1051" i="2" s="1"/>
  <c r="O1051" i="2" s="1"/>
  <c r="J1051" i="2"/>
  <c r="X1051" i="2"/>
  <c r="I1052" i="2"/>
  <c r="X1052" i="2"/>
  <c r="F1053" i="2"/>
  <c r="G1053" i="2"/>
  <c r="H1053" i="2"/>
  <c r="L1053" i="2"/>
  <c r="M1053" i="2"/>
  <c r="X1053" i="2"/>
  <c r="I1054" i="2"/>
  <c r="N1054" i="2" s="1"/>
  <c r="J1054" i="2"/>
  <c r="O1054" i="2"/>
  <c r="X1054" i="2"/>
  <c r="I1055" i="2"/>
  <c r="N1055" i="2"/>
  <c r="O1055" i="2" s="1"/>
  <c r="X1055" i="2"/>
  <c r="I1056" i="2"/>
  <c r="J1056" i="2" s="1"/>
  <c r="X1056" i="2"/>
  <c r="I1057" i="2"/>
  <c r="X1057" i="2"/>
  <c r="I1058" i="2"/>
  <c r="X1058" i="2"/>
  <c r="I1059" i="2"/>
  <c r="J1059" i="2" s="1"/>
  <c r="X1059" i="2"/>
  <c r="I1060" i="2"/>
  <c r="X1060" i="2"/>
  <c r="I1061" i="2"/>
  <c r="J1061" i="2" s="1"/>
  <c r="X1061" i="2"/>
  <c r="F1062" i="2"/>
  <c r="G1062" i="2"/>
  <c r="H1062" i="2"/>
  <c r="L1062" i="2"/>
  <c r="M1062" i="2"/>
  <c r="Q1062" i="2"/>
  <c r="R1062" i="2"/>
  <c r="U1062" i="2"/>
  <c r="V1062" i="2"/>
  <c r="W1062" i="2"/>
  <c r="I1063" i="2"/>
  <c r="J1063" i="2" s="1"/>
  <c r="I1064" i="2"/>
  <c r="N1064" i="2" s="1"/>
  <c r="O1064" i="2" s="1"/>
  <c r="I1065" i="2"/>
  <c r="J1065" i="2" s="1"/>
  <c r="N1065" i="2"/>
  <c r="O1065" i="2" s="1"/>
  <c r="I1066" i="2"/>
  <c r="J1066" i="2" s="1"/>
  <c r="I1067" i="2"/>
  <c r="J1067" i="2" s="1"/>
  <c r="I1068" i="2"/>
  <c r="N1068" i="2" s="1"/>
  <c r="O1068" i="2" s="1"/>
  <c r="J1068" i="2"/>
  <c r="I1069" i="2"/>
  <c r="J1069" i="2" s="1"/>
  <c r="I1070" i="2"/>
  <c r="J1070" i="2" s="1"/>
  <c r="I1071" i="2"/>
  <c r="X1071" i="2"/>
  <c r="I1072" i="2"/>
  <c r="N1072" i="2" s="1"/>
  <c r="O1072" i="2" s="1"/>
  <c r="X1072" i="2"/>
  <c r="I1073" i="2"/>
  <c r="X1073" i="2"/>
  <c r="I1074" i="2"/>
  <c r="I1075" i="2"/>
  <c r="X1075" i="2"/>
  <c r="I1076" i="2"/>
  <c r="N1076" i="2" s="1"/>
  <c r="O1076" i="2" s="1"/>
  <c r="J1076" i="2"/>
  <c r="S1076" i="2"/>
  <c r="T1076" i="2" s="1"/>
  <c r="X1076" i="2" s="1"/>
  <c r="I1077" i="2"/>
  <c r="S1077" i="2" s="1"/>
  <c r="T1077" i="2" s="1"/>
  <c r="X1077" i="2" s="1"/>
  <c r="I1078" i="2"/>
  <c r="N1078" i="2" s="1"/>
  <c r="J1078" i="2"/>
  <c r="O1078" i="2"/>
  <c r="X1078" i="2"/>
  <c r="I1079" i="2"/>
  <c r="J1079" i="2" s="1"/>
  <c r="F1080" i="2"/>
  <c r="G1080" i="2"/>
  <c r="H1080" i="2"/>
  <c r="L1080" i="2"/>
  <c r="M1080" i="2"/>
  <c r="X1080" i="2"/>
  <c r="I1081" i="2"/>
  <c r="X1081" i="2"/>
  <c r="I1082" i="2"/>
  <c r="J1082" i="2" s="1"/>
  <c r="X1082" i="2"/>
  <c r="I1083" i="2"/>
  <c r="J1083" i="2" s="1"/>
  <c r="N1083" i="2"/>
  <c r="O1083" i="2" s="1"/>
  <c r="X1083" i="2"/>
  <c r="F1084" i="2"/>
  <c r="G1084" i="2"/>
  <c r="H1084" i="2"/>
  <c r="L1084" i="2"/>
  <c r="M1084" i="2"/>
  <c r="X1084" i="2"/>
  <c r="I1085" i="2"/>
  <c r="X1085" i="2"/>
  <c r="I1086" i="2"/>
  <c r="X1086" i="2"/>
  <c r="I1087" i="2"/>
  <c r="N1087" i="2" s="1"/>
  <c r="O1087" i="2" s="1"/>
  <c r="X1087" i="2"/>
  <c r="I1088" i="2"/>
  <c r="N1088" i="2" s="1"/>
  <c r="O1088" i="2" s="1"/>
  <c r="X1088" i="2"/>
  <c r="I1089" i="2"/>
  <c r="J1089" i="2" s="1"/>
  <c r="X1089" i="2"/>
  <c r="F1090" i="2"/>
  <c r="G1090" i="2"/>
  <c r="H1090" i="2"/>
  <c r="L1090" i="2"/>
  <c r="M1090" i="2"/>
  <c r="X1090" i="2"/>
  <c r="I1091" i="2"/>
  <c r="N1091" i="2" s="1"/>
  <c r="X1091" i="2"/>
  <c r="I1092" i="2"/>
  <c r="J1092" i="2" s="1"/>
  <c r="X1092" i="2"/>
  <c r="I1093" i="2"/>
  <c r="N1093" i="2" s="1"/>
  <c r="J1093" i="2"/>
  <c r="O1093" i="2"/>
  <c r="X1093" i="2"/>
  <c r="I1094" i="2"/>
  <c r="J1094" i="2" s="1"/>
  <c r="N1094" i="2"/>
  <c r="O1094" i="2" s="1"/>
  <c r="X1094" i="2"/>
  <c r="I1095" i="2"/>
  <c r="X1095" i="2"/>
  <c r="I1096" i="2"/>
  <c r="X1096" i="2"/>
  <c r="F1097" i="2"/>
  <c r="G1097" i="2"/>
  <c r="H1097" i="2"/>
  <c r="L1097" i="2"/>
  <c r="M1097" i="2"/>
  <c r="X1097" i="2"/>
  <c r="I1098" i="2"/>
  <c r="X1098" i="2"/>
  <c r="I1099" i="2"/>
  <c r="X1099" i="2"/>
  <c r="I1100" i="2"/>
  <c r="J1100" i="2" s="1"/>
  <c r="N1100" i="2"/>
  <c r="O1100" i="2" s="1"/>
  <c r="X1100" i="2"/>
  <c r="I1101" i="2"/>
  <c r="J1101" i="2" s="1"/>
  <c r="N1101" i="2"/>
  <c r="O1101" i="2" s="1"/>
  <c r="X1101" i="2"/>
  <c r="I1102" i="2"/>
  <c r="X1102" i="2"/>
  <c r="I1103" i="2"/>
  <c r="X1103" i="2"/>
  <c r="I1104" i="2"/>
  <c r="X1104" i="2"/>
  <c r="I1105" i="2"/>
  <c r="J1105" i="2" s="1"/>
  <c r="X1105" i="2"/>
  <c r="X1106" i="2"/>
  <c r="I1107" i="2"/>
  <c r="J1107" i="2" s="1"/>
  <c r="X1107" i="2"/>
  <c r="I1108" i="2"/>
  <c r="X1108" i="2"/>
  <c r="I1109" i="2"/>
  <c r="J1109" i="2" s="1"/>
  <c r="X1109" i="2"/>
  <c r="I1110" i="2"/>
  <c r="J1110" i="2"/>
  <c r="X1110" i="2"/>
  <c r="I1111" i="2"/>
  <c r="J1111" i="2" s="1"/>
  <c r="X1111" i="2"/>
  <c r="I1112" i="2"/>
  <c r="I1113" i="2"/>
  <c r="J1113" i="2" s="1"/>
  <c r="X1113" i="2"/>
  <c r="I1114" i="2"/>
  <c r="J1114" i="2" s="1"/>
  <c r="X1114" i="2"/>
  <c r="F1115" i="2"/>
  <c r="G1115" i="2"/>
  <c r="H1115" i="2"/>
  <c r="L1115" i="2"/>
  <c r="M1115" i="2"/>
  <c r="Q1115" i="2"/>
  <c r="R1115" i="2"/>
  <c r="U1115" i="2"/>
  <c r="V1115" i="2"/>
  <c r="W1115" i="2"/>
  <c r="I1116" i="2"/>
  <c r="J1116" i="2"/>
  <c r="N1116" i="2"/>
  <c r="O1116" i="2" s="1"/>
  <c r="S1116" i="2"/>
  <c r="T1116" i="2" s="1"/>
  <c r="I1117" i="2"/>
  <c r="I1118" i="2"/>
  <c r="N1118" i="2" s="1"/>
  <c r="O1118" i="2" s="1"/>
  <c r="I1119" i="2"/>
  <c r="I1120" i="2"/>
  <c r="N1120" i="2" s="1"/>
  <c r="O1120" i="2" s="1"/>
  <c r="I1121" i="2"/>
  <c r="J1121" i="2" s="1"/>
  <c r="N1121" i="2"/>
  <c r="O1121" i="2" s="1"/>
  <c r="S1121" i="2"/>
  <c r="T1121" i="2" s="1"/>
  <c r="X1121" i="2" s="1"/>
  <c r="F1122" i="2"/>
  <c r="G1122" i="2"/>
  <c r="H1122" i="2"/>
  <c r="L1122" i="2"/>
  <c r="M1122" i="2"/>
  <c r="Q1122" i="2"/>
  <c r="R1122" i="2"/>
  <c r="U1122" i="2"/>
  <c r="V1122" i="2"/>
  <c r="W1122" i="2"/>
  <c r="I1123" i="2"/>
  <c r="J1123" i="2" s="1"/>
  <c r="I1124" i="2"/>
  <c r="I1125" i="2"/>
  <c r="N1125" i="2" s="1"/>
  <c r="O1125" i="2" s="1"/>
  <c r="I1126" i="2"/>
  <c r="N1126" i="2" s="1"/>
  <c r="O1126" i="2" s="1"/>
  <c r="S1126" i="2"/>
  <c r="T1126" i="2" s="1"/>
  <c r="X1126" i="2" s="1"/>
  <c r="I1127" i="2"/>
  <c r="I1128" i="2"/>
  <c r="N1128" i="2" s="1"/>
  <c r="O1128" i="2" s="1"/>
  <c r="F1129" i="2"/>
  <c r="G1129" i="2"/>
  <c r="H1129" i="2"/>
  <c r="X1129" i="2"/>
  <c r="I1130" i="2"/>
  <c r="X1130" i="2"/>
  <c r="I1131" i="2"/>
  <c r="J1131" i="2" s="1"/>
  <c r="X1131" i="2"/>
  <c r="I1132" i="2"/>
  <c r="N1132" i="2" s="1"/>
  <c r="O1132" i="2" s="1"/>
  <c r="F1133" i="2"/>
  <c r="G1133" i="2"/>
  <c r="H1133" i="2"/>
  <c r="L1133" i="2"/>
  <c r="M1133" i="2"/>
  <c r="Q1133" i="2"/>
  <c r="R1133" i="2"/>
  <c r="U1133" i="2"/>
  <c r="V1133" i="2"/>
  <c r="W1133" i="2"/>
  <c r="I1134" i="2"/>
  <c r="N1134" i="2" s="1"/>
  <c r="O1134" i="2" s="1"/>
  <c r="S1134" i="2"/>
  <c r="I1135" i="2"/>
  <c r="I1136" i="2"/>
  <c r="J1136" i="2" s="1"/>
  <c r="N1136" i="2"/>
  <c r="O1136" i="2" s="1"/>
  <c r="I1137" i="2"/>
  <c r="N1137" i="2" s="1"/>
  <c r="O1137" i="2" s="1"/>
  <c r="I1138" i="2"/>
  <c r="J1138" i="2" s="1"/>
  <c r="N1138" i="2"/>
  <c r="O1138" i="2" s="1"/>
  <c r="S1138" i="2"/>
  <c r="T1138" i="2" s="1"/>
  <c r="X1138" i="2" s="1"/>
  <c r="I1139" i="2"/>
  <c r="I1140" i="2"/>
  <c r="J1140" i="2" s="1"/>
  <c r="N1140" i="2"/>
  <c r="O1140" i="2" s="1"/>
  <c r="F1141" i="2"/>
  <c r="G1141" i="2"/>
  <c r="H1141" i="2"/>
  <c r="L1141" i="2"/>
  <c r="M1141" i="2"/>
  <c r="Q1141" i="2"/>
  <c r="R1141" i="2"/>
  <c r="U1141" i="2"/>
  <c r="V1141" i="2"/>
  <c r="W1141" i="2"/>
  <c r="I1142" i="2"/>
  <c r="J1142" i="2" s="1"/>
  <c r="I1143" i="2"/>
  <c r="N1143" i="2" s="1"/>
  <c r="O1143" i="2" s="1"/>
  <c r="I1144" i="2"/>
  <c r="S1144" i="2" s="1"/>
  <c r="T1144" i="2" s="1"/>
  <c r="X1144" i="2" s="1"/>
  <c r="F1145" i="2"/>
  <c r="G1145" i="2"/>
  <c r="H1145" i="2"/>
  <c r="L1145" i="2"/>
  <c r="M1145" i="2"/>
  <c r="Q1145" i="2"/>
  <c r="R1145" i="2"/>
  <c r="U1145" i="2"/>
  <c r="V1145" i="2"/>
  <c r="W1145" i="2"/>
  <c r="I1146" i="2"/>
  <c r="N1146" i="2"/>
  <c r="O1146" i="2" s="1"/>
  <c r="I1147" i="2"/>
  <c r="N1147" i="2" s="1"/>
  <c r="O1147" i="2" s="1"/>
  <c r="S1147" i="2"/>
  <c r="T1147" i="2" s="1"/>
  <c r="X1147" i="2" s="1"/>
  <c r="I1148" i="2"/>
  <c r="I1149" i="2"/>
  <c r="J1149" i="2" s="1"/>
  <c r="S1149" i="2"/>
  <c r="T1149" i="2" s="1"/>
  <c r="X1149" i="2" s="1"/>
  <c r="L1150" i="2"/>
  <c r="M1150" i="2"/>
  <c r="Q1150" i="2"/>
  <c r="R1150" i="2"/>
  <c r="U1150" i="2"/>
  <c r="V1150" i="2"/>
  <c r="W1150" i="2"/>
  <c r="I1151" i="2"/>
  <c r="I1152" i="2"/>
  <c r="I1153" i="2"/>
  <c r="J1153" i="2"/>
  <c r="X1153" i="2"/>
  <c r="J1154" i="2"/>
  <c r="I1155" i="2"/>
  <c r="N1155" i="2" s="1"/>
  <c r="J1155" i="2"/>
  <c r="J1156" i="2"/>
  <c r="J1157" i="2"/>
  <c r="J1158" i="2"/>
  <c r="J1163" i="2"/>
  <c r="Q12" i="3"/>
  <c r="Q13" i="3"/>
  <c r="I14" i="3"/>
  <c r="Q14" i="3"/>
  <c r="Q15" i="3"/>
  <c r="I16" i="3"/>
  <c r="L16" i="3"/>
  <c r="M16" i="3"/>
  <c r="Q16" i="3"/>
  <c r="I17" i="3"/>
  <c r="M17" i="3"/>
  <c r="Q17" i="3"/>
  <c r="Q18" i="3"/>
  <c r="I19" i="3"/>
  <c r="M19" i="3"/>
  <c r="Q19" i="3"/>
  <c r="I20" i="3"/>
  <c r="Q20" i="3"/>
  <c r="Q21" i="3"/>
  <c r="Q22" i="3"/>
  <c r="Q23" i="3"/>
  <c r="Q24" i="3"/>
  <c r="Q25" i="3"/>
  <c r="J26" i="3"/>
  <c r="Q26" i="3"/>
  <c r="J27" i="3"/>
  <c r="R145" i="3" s="1"/>
  <c r="Q27" i="3"/>
  <c r="Q28" i="3"/>
  <c r="Q29" i="3"/>
  <c r="M30" i="3"/>
  <c r="N30" i="3"/>
  <c r="O30" i="3"/>
  <c r="Q30" i="3"/>
  <c r="S30" i="3"/>
  <c r="T30" i="3"/>
  <c r="AE30" i="3"/>
  <c r="P31" i="3"/>
  <c r="Q31" i="3"/>
  <c r="AE31" i="3"/>
  <c r="P32" i="3"/>
  <c r="Q32" i="3"/>
  <c r="U32" i="3"/>
  <c r="V32" i="3" s="1"/>
  <c r="AE32" i="3"/>
  <c r="M33" i="3"/>
  <c r="N33" i="3"/>
  <c r="O33" i="3"/>
  <c r="Q33" i="3"/>
  <c r="S33" i="3"/>
  <c r="T33" i="3"/>
  <c r="AE33" i="3"/>
  <c r="P34" i="3"/>
  <c r="Q34" i="3"/>
  <c r="AE34" i="3"/>
  <c r="P35" i="3"/>
  <c r="Q35" i="3"/>
  <c r="U35" i="3"/>
  <c r="V35" i="3" s="1"/>
  <c r="AE35" i="3"/>
  <c r="P36" i="3"/>
  <c r="Q36" i="3"/>
  <c r="U36" i="3"/>
  <c r="V36" i="3" s="1"/>
  <c r="AE36" i="3"/>
  <c r="P37" i="3"/>
  <c r="U37" i="3" s="1"/>
  <c r="V37" i="3" s="1"/>
  <c r="Q37" i="3"/>
  <c r="AE37" i="3"/>
  <c r="P38" i="3"/>
  <c r="U38" i="3" s="1"/>
  <c r="V38" i="3" s="1"/>
  <c r="Q38" i="3"/>
  <c r="AE38" i="3"/>
  <c r="M39" i="3"/>
  <c r="N39" i="3"/>
  <c r="O39" i="3"/>
  <c r="Q39" i="3"/>
  <c r="S39" i="3"/>
  <c r="T39" i="3"/>
  <c r="AE39" i="3"/>
  <c r="P40" i="3"/>
  <c r="U40" i="3" s="1"/>
  <c r="V40" i="3" s="1"/>
  <c r="Q40" i="3"/>
  <c r="AE40" i="3"/>
  <c r="P41" i="3"/>
  <c r="U41" i="3" s="1"/>
  <c r="V41" i="3" s="1"/>
  <c r="Q41" i="3"/>
  <c r="AE41" i="3"/>
  <c r="P42" i="3"/>
  <c r="Q42" i="3"/>
  <c r="U42" i="3"/>
  <c r="V42" i="3" s="1"/>
  <c r="AE42" i="3"/>
  <c r="P43" i="3"/>
  <c r="Q43" i="3"/>
  <c r="U43" i="3"/>
  <c r="V43" i="3" s="1"/>
  <c r="AE43" i="3"/>
  <c r="P44" i="3"/>
  <c r="U44" i="3" s="1"/>
  <c r="V44" i="3" s="1"/>
  <c r="Q44" i="3"/>
  <c r="AE44" i="3"/>
  <c r="P45" i="3"/>
  <c r="U45" i="3" s="1"/>
  <c r="V45" i="3" s="1"/>
  <c r="Q45" i="3"/>
  <c r="AE45" i="3"/>
  <c r="P46" i="3"/>
  <c r="U46" i="3" s="1"/>
  <c r="V46" i="3" s="1"/>
  <c r="Q46" i="3"/>
  <c r="AE46" i="3"/>
  <c r="P47" i="3"/>
  <c r="Q47" i="3"/>
  <c r="U47" i="3"/>
  <c r="V47" i="3" s="1"/>
  <c r="AE47" i="3"/>
  <c r="M48" i="3"/>
  <c r="N48" i="3"/>
  <c r="O48" i="3"/>
  <c r="Q48" i="3"/>
  <c r="S48" i="3"/>
  <c r="T48" i="3"/>
  <c r="X48" i="3"/>
  <c r="Y48" i="3"/>
  <c r="AB48" i="3"/>
  <c r="AC48" i="3"/>
  <c r="AD48" i="3"/>
  <c r="P49" i="3"/>
  <c r="Q49" i="3"/>
  <c r="P50" i="3"/>
  <c r="U50" i="3" s="1"/>
  <c r="V50" i="3" s="1"/>
  <c r="Q50" i="3"/>
  <c r="Z50" i="3"/>
  <c r="AA50" i="3" s="1"/>
  <c r="AE50" i="3" s="1"/>
  <c r="P51" i="3"/>
  <c r="Z51" i="3" s="1"/>
  <c r="Q51" i="3"/>
  <c r="AA51" i="3"/>
  <c r="AE51" i="3" s="1"/>
  <c r="P52" i="3"/>
  <c r="Q52" i="3"/>
  <c r="U52" i="3"/>
  <c r="V52" i="3" s="1"/>
  <c r="Z52" i="3"/>
  <c r="AA52" i="3" s="1"/>
  <c r="AE52" i="3" s="1"/>
  <c r="P53" i="3"/>
  <c r="U53" i="3" s="1"/>
  <c r="V53" i="3" s="1"/>
  <c r="Q53" i="3"/>
  <c r="P54" i="3"/>
  <c r="U54" i="3" s="1"/>
  <c r="V54" i="3" s="1"/>
  <c r="Q54" i="3"/>
  <c r="Z54" i="3"/>
  <c r="AA54" i="3" s="1"/>
  <c r="AE54" i="3" s="1"/>
  <c r="P55" i="3"/>
  <c r="Q55" i="3"/>
  <c r="U55" i="3"/>
  <c r="V55" i="3" s="1"/>
  <c r="Z55" i="3"/>
  <c r="AA55" i="3" s="1"/>
  <c r="AE55" i="3"/>
  <c r="P56" i="3"/>
  <c r="U56" i="3" s="1"/>
  <c r="Q56" i="3"/>
  <c r="V56" i="3"/>
  <c r="Z56" i="3"/>
  <c r="AA56" i="3" s="1"/>
  <c r="AE56" i="3" s="1"/>
  <c r="P57" i="3"/>
  <c r="U57" i="3" s="1"/>
  <c r="V57" i="3" s="1"/>
  <c r="Q57" i="3"/>
  <c r="AE57" i="3"/>
  <c r="P58" i="3"/>
  <c r="Q58" i="3"/>
  <c r="U58" i="3"/>
  <c r="V58" i="3"/>
  <c r="AE58" i="3"/>
  <c r="P59" i="3"/>
  <c r="U59" i="3" s="1"/>
  <c r="V59" i="3" s="1"/>
  <c r="Q59" i="3"/>
  <c r="AE59" i="3"/>
  <c r="P60" i="3"/>
  <c r="U60" i="3" s="1"/>
  <c r="V60" i="3" s="1"/>
  <c r="Q60" i="3"/>
  <c r="P61" i="3"/>
  <c r="Q61" i="3"/>
  <c r="U61" i="3"/>
  <c r="V61" i="3" s="1"/>
  <c r="AE61" i="3"/>
  <c r="P62" i="3"/>
  <c r="U62" i="3" s="1"/>
  <c r="V62" i="3" s="1"/>
  <c r="Q62" i="3"/>
  <c r="Z62" i="3"/>
  <c r="AA62" i="3" s="1"/>
  <c r="AE62" i="3" s="1"/>
  <c r="P63" i="3"/>
  <c r="Z63" i="3" s="1"/>
  <c r="AA63" i="3" s="1"/>
  <c r="AE63" i="3" s="1"/>
  <c r="Q63" i="3"/>
  <c r="U63" i="3"/>
  <c r="V63" i="3" s="1"/>
  <c r="P64" i="3"/>
  <c r="Q64" i="3"/>
  <c r="U64" i="3"/>
  <c r="V64" i="3"/>
  <c r="AE64" i="3"/>
  <c r="P65" i="3"/>
  <c r="Q65" i="3"/>
  <c r="U65" i="3"/>
  <c r="V65" i="3" s="1"/>
  <c r="Z65" i="3"/>
  <c r="AA65" i="3" s="1"/>
  <c r="AE65" i="3"/>
  <c r="M66" i="3"/>
  <c r="N66" i="3"/>
  <c r="O66" i="3"/>
  <c r="Q66" i="3"/>
  <c r="S66" i="3"/>
  <c r="T66" i="3"/>
  <c r="AE66" i="3"/>
  <c r="P67" i="3"/>
  <c r="U67" i="3" s="1"/>
  <c r="V67" i="3" s="1"/>
  <c r="Q67" i="3"/>
  <c r="AE67" i="3"/>
  <c r="P68" i="3"/>
  <c r="U68" i="3" s="1"/>
  <c r="V68" i="3" s="1"/>
  <c r="Q68" i="3"/>
  <c r="AE68" i="3"/>
  <c r="P69" i="3"/>
  <c r="Q69" i="3"/>
  <c r="U69" i="3"/>
  <c r="V69" i="3" s="1"/>
  <c r="AE69" i="3"/>
  <c r="M70" i="3"/>
  <c r="N70" i="3"/>
  <c r="O70" i="3"/>
  <c r="Q70" i="3"/>
  <c r="S70" i="3"/>
  <c r="T70" i="3"/>
  <c r="AE70" i="3"/>
  <c r="P71" i="3"/>
  <c r="Q71" i="3"/>
  <c r="AE71" i="3"/>
  <c r="P72" i="3"/>
  <c r="U72" i="3" s="1"/>
  <c r="V72" i="3" s="1"/>
  <c r="Q72" i="3"/>
  <c r="AE72" i="3"/>
  <c r="P73" i="3"/>
  <c r="U73" i="3" s="1"/>
  <c r="V73" i="3" s="1"/>
  <c r="Q73" i="3"/>
  <c r="AE73" i="3"/>
  <c r="P74" i="3"/>
  <c r="U74" i="3" s="1"/>
  <c r="V74" i="3" s="1"/>
  <c r="Q74" i="3"/>
  <c r="AE74" i="3"/>
  <c r="P75" i="3"/>
  <c r="U75" i="3" s="1"/>
  <c r="V75" i="3" s="1"/>
  <c r="Q75" i="3"/>
  <c r="AE75" i="3"/>
  <c r="M76" i="3"/>
  <c r="N76" i="3"/>
  <c r="O76" i="3"/>
  <c r="Q76" i="3"/>
  <c r="S76" i="3"/>
  <c r="T76" i="3"/>
  <c r="AE76" i="3"/>
  <c r="P77" i="3"/>
  <c r="Q77" i="3"/>
  <c r="AE77" i="3"/>
  <c r="P78" i="3"/>
  <c r="U78" i="3" s="1"/>
  <c r="V78" i="3" s="1"/>
  <c r="Q78" i="3"/>
  <c r="AE78" i="3"/>
  <c r="P79" i="3"/>
  <c r="Q79" i="3"/>
  <c r="U79" i="3"/>
  <c r="V79" i="3" s="1"/>
  <c r="AE79" i="3"/>
  <c r="P80" i="3"/>
  <c r="U80" i="3" s="1"/>
  <c r="V80" i="3" s="1"/>
  <c r="Q80" i="3"/>
  <c r="AE80" i="3"/>
  <c r="P81" i="3"/>
  <c r="U81" i="3" s="1"/>
  <c r="V81" i="3" s="1"/>
  <c r="Q81" i="3"/>
  <c r="AE81" i="3"/>
  <c r="P82" i="3"/>
  <c r="U82" i="3" s="1"/>
  <c r="V82" i="3" s="1"/>
  <c r="Q82" i="3"/>
  <c r="AE82" i="3"/>
  <c r="M83" i="3"/>
  <c r="N83" i="3"/>
  <c r="O83" i="3"/>
  <c r="Q83" i="3"/>
  <c r="S83" i="3"/>
  <c r="T83" i="3"/>
  <c r="AE83" i="3"/>
  <c r="P84" i="3"/>
  <c r="U84" i="3" s="1"/>
  <c r="V84" i="3" s="1"/>
  <c r="Q84" i="3"/>
  <c r="AE84" i="3"/>
  <c r="P85" i="3"/>
  <c r="U85" i="3" s="1"/>
  <c r="V85" i="3" s="1"/>
  <c r="Q85" i="3"/>
  <c r="AE85" i="3"/>
  <c r="P86" i="3"/>
  <c r="Q86" i="3"/>
  <c r="U86" i="3"/>
  <c r="V86" i="3" s="1"/>
  <c r="AE86" i="3"/>
  <c r="P87" i="3"/>
  <c r="U87" i="3" s="1"/>
  <c r="V87" i="3" s="1"/>
  <c r="Q87" i="3"/>
  <c r="AE87" i="3"/>
  <c r="P88" i="3"/>
  <c r="U88" i="3" s="1"/>
  <c r="V88" i="3" s="1"/>
  <c r="Q88" i="3"/>
  <c r="AE88" i="3"/>
  <c r="P89" i="3"/>
  <c r="U89" i="3" s="1"/>
  <c r="V89" i="3" s="1"/>
  <c r="Q89" i="3"/>
  <c r="AE89" i="3"/>
  <c r="P90" i="3"/>
  <c r="Q90" i="3"/>
  <c r="U90" i="3"/>
  <c r="V90" i="3"/>
  <c r="AE90" i="3"/>
  <c r="P91" i="3"/>
  <c r="Q91" i="3"/>
  <c r="U91" i="3"/>
  <c r="V91" i="3" s="1"/>
  <c r="AE91" i="3"/>
  <c r="Q92" i="3"/>
  <c r="AE92" i="3"/>
  <c r="P93" i="3"/>
  <c r="Q93" i="3"/>
  <c r="AE93" i="3"/>
  <c r="P94" i="3"/>
  <c r="Q94" i="3"/>
  <c r="AE94" i="3"/>
  <c r="P95" i="3"/>
  <c r="Q95" i="3"/>
  <c r="AE95" i="3"/>
  <c r="P96" i="3"/>
  <c r="Q96" i="3"/>
  <c r="AE96" i="3"/>
  <c r="P97" i="3"/>
  <c r="Q97" i="3"/>
  <c r="AE97" i="3"/>
  <c r="P98" i="3"/>
  <c r="U98" i="3" s="1"/>
  <c r="V98" i="3" s="1"/>
  <c r="Q98" i="3"/>
  <c r="Z98" i="3"/>
  <c r="AA98" i="3" s="1"/>
  <c r="AE98" i="3" s="1"/>
  <c r="P99" i="3"/>
  <c r="U99" i="3" s="1"/>
  <c r="V99" i="3" s="1"/>
  <c r="Q99" i="3"/>
  <c r="AE99" i="3"/>
  <c r="P100" i="3"/>
  <c r="Q100" i="3"/>
  <c r="AE100" i="3"/>
  <c r="M101" i="3"/>
  <c r="N101" i="3"/>
  <c r="O101" i="3"/>
  <c r="Q101" i="3"/>
  <c r="S101" i="3"/>
  <c r="T101" i="3"/>
  <c r="X101" i="3"/>
  <c r="Y101" i="3"/>
  <c r="AB101" i="3"/>
  <c r="AC101" i="3"/>
  <c r="AD101" i="3"/>
  <c r="P102" i="3"/>
  <c r="U102" i="3" s="1"/>
  <c r="Q102" i="3"/>
  <c r="P103" i="3"/>
  <c r="U103" i="3" s="1"/>
  <c r="Q103" i="3"/>
  <c r="V103" i="3"/>
  <c r="P104" i="3"/>
  <c r="U104" i="3" s="1"/>
  <c r="V104" i="3" s="1"/>
  <c r="Q104" i="3"/>
  <c r="P105" i="3"/>
  <c r="Q105" i="3"/>
  <c r="P106" i="3"/>
  <c r="Z106" i="3" s="1"/>
  <c r="AA106" i="3" s="1"/>
  <c r="AE106" i="3" s="1"/>
  <c r="Q106" i="3"/>
  <c r="U106" i="3"/>
  <c r="V106" i="3" s="1"/>
  <c r="P107" i="3"/>
  <c r="U107" i="3" s="1"/>
  <c r="Q107" i="3"/>
  <c r="V107" i="3"/>
  <c r="M108" i="3"/>
  <c r="N108" i="3"/>
  <c r="O108" i="3"/>
  <c r="Q108" i="3"/>
  <c r="S108" i="3"/>
  <c r="T108" i="3"/>
  <c r="X108" i="3"/>
  <c r="Y108" i="3"/>
  <c r="AB108" i="3"/>
  <c r="AC108" i="3"/>
  <c r="AD108" i="3"/>
  <c r="P109" i="3"/>
  <c r="Q109" i="3"/>
  <c r="P110" i="3"/>
  <c r="U110" i="3" s="1"/>
  <c r="V110" i="3" s="1"/>
  <c r="Q110" i="3"/>
  <c r="P111" i="3"/>
  <c r="Q111" i="3"/>
  <c r="P112" i="3"/>
  <c r="U112" i="3" s="1"/>
  <c r="V112" i="3" s="1"/>
  <c r="Q112" i="3"/>
  <c r="P113" i="3"/>
  <c r="U113" i="3" s="1"/>
  <c r="V113" i="3" s="1"/>
  <c r="Q113" i="3"/>
  <c r="P114" i="3"/>
  <c r="U114" i="3" s="1"/>
  <c r="V114" i="3" s="1"/>
  <c r="Q114" i="3"/>
  <c r="M115" i="3"/>
  <c r="N115" i="3"/>
  <c r="O115" i="3"/>
  <c r="Q115" i="3"/>
  <c r="AE115" i="3"/>
  <c r="P116" i="3"/>
  <c r="Q116" i="3"/>
  <c r="AE116" i="3"/>
  <c r="P117" i="3"/>
  <c r="Q117" i="3"/>
  <c r="AE117" i="3"/>
  <c r="P118" i="3"/>
  <c r="Z118" i="3" s="1"/>
  <c r="AA118" i="3" s="1"/>
  <c r="AE118" i="3" s="1"/>
  <c r="Q118" i="3"/>
  <c r="M119" i="3"/>
  <c r="N119" i="3"/>
  <c r="O119" i="3"/>
  <c r="Q119" i="3"/>
  <c r="S119" i="3"/>
  <c r="T119" i="3"/>
  <c r="X119" i="3"/>
  <c r="Y119" i="3"/>
  <c r="AB119" i="3"/>
  <c r="AC119" i="3"/>
  <c r="AD119" i="3"/>
  <c r="P120" i="3"/>
  <c r="Z120" i="3" s="1"/>
  <c r="AA120" i="3" s="1"/>
  <c r="Q120" i="3"/>
  <c r="U120" i="3"/>
  <c r="V120" i="3" s="1"/>
  <c r="P121" i="3"/>
  <c r="Q121" i="3"/>
  <c r="U121" i="3"/>
  <c r="V121" i="3" s="1"/>
  <c r="Z121" i="3"/>
  <c r="AA121" i="3"/>
  <c r="AE121" i="3"/>
  <c r="P122" i="3"/>
  <c r="U122" i="3" s="1"/>
  <c r="V122" i="3" s="1"/>
  <c r="Q122" i="3"/>
  <c r="P123" i="3"/>
  <c r="Q123" i="3"/>
  <c r="P124" i="3"/>
  <c r="Z124" i="3" s="1"/>
  <c r="AA124" i="3" s="1"/>
  <c r="AE124" i="3" s="1"/>
  <c r="Q124" i="3"/>
  <c r="U124" i="3"/>
  <c r="V124" i="3" s="1"/>
  <c r="P125" i="3"/>
  <c r="Q125" i="3"/>
  <c r="U125" i="3"/>
  <c r="V125" i="3"/>
  <c r="Z125" i="3"/>
  <c r="AA125" i="3" s="1"/>
  <c r="AE125" i="3"/>
  <c r="P126" i="3"/>
  <c r="U126" i="3" s="1"/>
  <c r="V126" i="3" s="1"/>
  <c r="Q126" i="3"/>
  <c r="M127" i="3"/>
  <c r="N127" i="3"/>
  <c r="O127" i="3"/>
  <c r="Q127" i="3"/>
  <c r="S127" i="3"/>
  <c r="T127" i="3"/>
  <c r="X127" i="3"/>
  <c r="Y127" i="3"/>
  <c r="AB127" i="3"/>
  <c r="AC127" i="3"/>
  <c r="AD127" i="3"/>
  <c r="P128" i="3"/>
  <c r="Q128" i="3"/>
  <c r="Z128" i="3"/>
  <c r="P129" i="3"/>
  <c r="Q129" i="3"/>
  <c r="P130" i="3"/>
  <c r="U130" i="3" s="1"/>
  <c r="V130" i="3" s="1"/>
  <c r="Q130" i="3"/>
  <c r="M131" i="3"/>
  <c r="N131" i="3"/>
  <c r="O131" i="3"/>
  <c r="Q131" i="3"/>
  <c r="S131" i="3"/>
  <c r="T131" i="3"/>
  <c r="X131" i="3"/>
  <c r="Y131" i="3"/>
  <c r="Y145" i="3" s="1"/>
  <c r="AB131" i="3"/>
  <c r="AC131" i="3"/>
  <c r="AD131" i="3"/>
  <c r="P132" i="3"/>
  <c r="U132" i="3" s="1"/>
  <c r="V132" i="3" s="1"/>
  <c r="Q132" i="3"/>
  <c r="P133" i="3"/>
  <c r="U133" i="3" s="1"/>
  <c r="V133" i="3" s="1"/>
  <c r="Q133" i="3"/>
  <c r="Z133" i="3"/>
  <c r="AA133" i="3" s="1"/>
  <c r="AE133" i="3" s="1"/>
  <c r="P134" i="3"/>
  <c r="U134" i="3" s="1"/>
  <c r="Q134" i="3"/>
  <c r="V134" i="3"/>
  <c r="P135" i="3"/>
  <c r="U135" i="3" s="1"/>
  <c r="V135" i="3" s="1"/>
  <c r="Q135" i="3"/>
  <c r="Z135" i="3"/>
  <c r="AA135" i="3" s="1"/>
  <c r="AE135" i="3" s="1"/>
  <c r="Q136" i="3"/>
  <c r="S136" i="3"/>
  <c r="T136" i="3"/>
  <c r="X136" i="3"/>
  <c r="Y136" i="3"/>
  <c r="AB136" i="3"/>
  <c r="AC136" i="3"/>
  <c r="AD136" i="3"/>
  <c r="P137" i="3"/>
  <c r="Z137" i="3" s="1"/>
  <c r="Q137" i="3"/>
  <c r="P138" i="3"/>
  <c r="U138" i="3" s="1"/>
  <c r="V138" i="3" s="1"/>
  <c r="Q138" i="3"/>
  <c r="Z138" i="3"/>
  <c r="AA138" i="3" s="1"/>
  <c r="AE138" i="3" s="1"/>
  <c r="P139" i="3"/>
  <c r="Q139" i="3"/>
  <c r="AE139" i="3"/>
  <c r="Q140" i="3"/>
  <c r="P141" i="3"/>
  <c r="Z141" i="3" s="1"/>
  <c r="AA141" i="3" s="1"/>
  <c r="AE141" i="3" s="1"/>
  <c r="Q141" i="3"/>
  <c r="U141" i="3"/>
  <c r="V141" i="3" s="1"/>
  <c r="Q142" i="3"/>
  <c r="Q143" i="3"/>
  <c r="Q144" i="3"/>
  <c r="Q145" i="3"/>
  <c r="Q146" i="3" s="1"/>
  <c r="Q149" i="3"/>
  <c r="V102" i="3" l="1"/>
  <c r="J958" i="2"/>
  <c r="N958" i="2"/>
  <c r="O958" i="2" s="1"/>
  <c r="N848" i="2"/>
  <c r="O848" i="2" s="1"/>
  <c r="S848" i="2"/>
  <c r="T848" i="2" s="1"/>
  <c r="X848" i="2" s="1"/>
  <c r="Z132" i="3"/>
  <c r="AA132" i="3" s="1"/>
  <c r="AE132" i="3" s="1"/>
  <c r="AD145" i="3"/>
  <c r="U118" i="3"/>
  <c r="V118" i="3" s="1"/>
  <c r="Z112" i="3"/>
  <c r="AA112" i="3" s="1"/>
  <c r="AE112" i="3" s="1"/>
  <c r="Z104" i="3"/>
  <c r="AA104" i="3" s="1"/>
  <c r="AE104" i="3" s="1"/>
  <c r="Z102" i="3"/>
  <c r="AA102" i="3" s="1"/>
  <c r="AE102" i="3" s="1"/>
  <c r="U51" i="3"/>
  <c r="V51" i="3" s="1"/>
  <c r="J1148" i="2"/>
  <c r="N1148" i="2"/>
  <c r="O1148" i="2" s="1"/>
  <c r="J1146" i="2"/>
  <c r="S1146" i="2"/>
  <c r="J1127" i="2"/>
  <c r="N1127" i="2"/>
  <c r="O1127" i="2" s="1"/>
  <c r="N1074" i="2"/>
  <c r="O1074" i="2" s="1"/>
  <c r="J1074" i="2"/>
  <c r="S1074" i="2"/>
  <c r="T1074" i="2" s="1"/>
  <c r="X1074" i="2" s="1"/>
  <c r="J1072" i="2"/>
  <c r="J1064" i="2"/>
  <c r="N779" i="2"/>
  <c r="O779" i="2" s="1"/>
  <c r="J779" i="2"/>
  <c r="Z105" i="3"/>
  <c r="AA105" i="3" s="1"/>
  <c r="AE105" i="3" s="1"/>
  <c r="U105" i="3"/>
  <c r="V105" i="3" s="1"/>
  <c r="Z130" i="3"/>
  <c r="AA130" i="3" s="1"/>
  <c r="AE130" i="3" s="1"/>
  <c r="Z111" i="3"/>
  <c r="AA111" i="3" s="1"/>
  <c r="AE111" i="3" s="1"/>
  <c r="U111" i="3"/>
  <c r="V111" i="3" s="1"/>
  <c r="N1135" i="2"/>
  <c r="O1135" i="2" s="1"/>
  <c r="S1135" i="2"/>
  <c r="T1135" i="2" s="1"/>
  <c r="X1135" i="2" s="1"/>
  <c r="J1104" i="2"/>
  <c r="N1104" i="2"/>
  <c r="O1104" i="2" s="1"/>
  <c r="J987" i="2"/>
  <c r="S987" i="2"/>
  <c r="T987" i="2" s="1"/>
  <c r="X987" i="2" s="1"/>
  <c r="J812" i="2"/>
  <c r="N812" i="2"/>
  <c r="O812" i="2" s="1"/>
  <c r="U123" i="3"/>
  <c r="V123" i="3" s="1"/>
  <c r="Z123" i="3"/>
  <c r="AA123" i="3" s="1"/>
  <c r="AE123" i="3" s="1"/>
  <c r="J1086" i="2"/>
  <c r="N1086" i="2"/>
  <c r="O1086" i="2" s="1"/>
  <c r="U77" i="3"/>
  <c r="P76" i="3"/>
  <c r="Z60" i="3"/>
  <c r="AA60" i="3" s="1"/>
  <c r="AE60" i="3" s="1"/>
  <c r="U129" i="3"/>
  <c r="V129" i="3" s="1"/>
  <c r="Z129" i="3"/>
  <c r="AA129" i="3" s="1"/>
  <c r="AE129" i="3" s="1"/>
  <c r="AC145" i="3"/>
  <c r="T145" i="3"/>
  <c r="N1139" i="2"/>
  <c r="O1139" i="2" s="1"/>
  <c r="S1139" i="2"/>
  <c r="T1139" i="2" s="1"/>
  <c r="X1139" i="2" s="1"/>
  <c r="N1081" i="2"/>
  <c r="J1081" i="2"/>
  <c r="O145" i="3"/>
  <c r="G883" i="2"/>
  <c r="M145" i="3"/>
  <c r="P92" i="3"/>
  <c r="M883" i="2"/>
  <c r="S793" i="2"/>
  <c r="T793" i="2" s="1"/>
  <c r="X793" i="2" s="1"/>
  <c r="S738" i="2"/>
  <c r="T738" i="2" s="1"/>
  <c r="X738" i="2" s="1"/>
  <c r="S718" i="2"/>
  <c r="T718" i="2" s="1"/>
  <c r="X718" i="2" s="1"/>
  <c r="F85" i="1"/>
  <c r="I531" i="2"/>
  <c r="J531" i="2" s="1"/>
  <c r="I468" i="2"/>
  <c r="J468" i="2" s="1"/>
  <c r="F62" i="1"/>
  <c r="I388" i="2"/>
  <c r="J388" i="2" s="1"/>
  <c r="H169" i="2"/>
  <c r="G30" i="1"/>
  <c r="F29" i="1"/>
  <c r="B757" i="2"/>
  <c r="J738" i="2"/>
  <c r="S723" i="2"/>
  <c r="T723" i="2" s="1"/>
  <c r="X723" i="2" s="1"/>
  <c r="S721" i="2"/>
  <c r="T721" i="2" s="1"/>
  <c r="X721" i="2" s="1"/>
  <c r="N718" i="2"/>
  <c r="O718" i="2" s="1"/>
  <c r="S712" i="2"/>
  <c r="T712" i="2" s="1"/>
  <c r="X712" i="2" s="1"/>
  <c r="N691" i="2"/>
  <c r="O691" i="2" s="1"/>
  <c r="J667" i="2"/>
  <c r="N636" i="2"/>
  <c r="O636" i="2" s="1"/>
  <c r="G429" i="2"/>
  <c r="I396" i="2"/>
  <c r="J396" i="2" s="1"/>
  <c r="N979" i="2"/>
  <c r="O979" i="2" s="1"/>
  <c r="N950" i="2"/>
  <c r="O950" i="2" s="1"/>
  <c r="S926" i="2"/>
  <c r="T926" i="2" s="1"/>
  <c r="X926" i="2" s="1"/>
  <c r="S841" i="2"/>
  <c r="T841" i="2" s="1"/>
  <c r="X841" i="2" s="1"/>
  <c r="J837" i="2"/>
  <c r="J823" i="2"/>
  <c r="N785" i="2"/>
  <c r="O785" i="2" s="1"/>
  <c r="S724" i="2"/>
  <c r="T724" i="2" s="1"/>
  <c r="X724" i="2" s="1"/>
  <c r="N721" i="2"/>
  <c r="O721" i="2" s="1"/>
  <c r="J672" i="2"/>
  <c r="S655" i="2"/>
  <c r="T655" i="2" s="1"/>
  <c r="X655" i="2" s="1"/>
  <c r="S649" i="2"/>
  <c r="T649" i="2" s="1"/>
  <c r="B619" i="2"/>
  <c r="I497" i="2"/>
  <c r="J497" i="2" s="1"/>
  <c r="I409" i="2"/>
  <c r="J409" i="2" s="1"/>
  <c r="G419" i="2"/>
  <c r="I58" i="2"/>
  <c r="J58" i="2" s="1"/>
  <c r="AE120" i="3"/>
  <c r="V119" i="3"/>
  <c r="AB145" i="3"/>
  <c r="U39" i="3"/>
  <c r="P39" i="3"/>
  <c r="P30" i="3"/>
  <c r="U31" i="3"/>
  <c r="N1124" i="2"/>
  <c r="O1124" i="2" s="1"/>
  <c r="S1124" i="2"/>
  <c r="T1124" i="2" s="1"/>
  <c r="X1124" i="2" s="1"/>
  <c r="N852" i="2"/>
  <c r="O852" i="2" s="1"/>
  <c r="S852" i="2"/>
  <c r="T852" i="2" s="1"/>
  <c r="X852" i="2" s="1"/>
  <c r="J852" i="2"/>
  <c r="Z113" i="3"/>
  <c r="AA113" i="3" s="1"/>
  <c r="AE113" i="3" s="1"/>
  <c r="P70" i="3"/>
  <c r="U71" i="3"/>
  <c r="U66" i="3"/>
  <c r="P48" i="3"/>
  <c r="U49" i="3"/>
  <c r="P33" i="3"/>
  <c r="U34" i="3"/>
  <c r="N799" i="2"/>
  <c r="O799" i="2" s="1"/>
  <c r="J799" i="2"/>
  <c r="N710" i="2"/>
  <c r="O710" i="2" s="1"/>
  <c r="S710" i="2"/>
  <c r="T710" i="2" s="1"/>
  <c r="X710" i="2" s="1"/>
  <c r="J710" i="2"/>
  <c r="P131" i="3"/>
  <c r="U83" i="3"/>
  <c r="P83" i="3"/>
  <c r="X145" i="3"/>
  <c r="V39" i="3"/>
  <c r="N145" i="3"/>
  <c r="J1117" i="2"/>
  <c r="N1117" i="2"/>
  <c r="O1117" i="2" s="1"/>
  <c r="O1115" i="2" s="1"/>
  <c r="U1159" i="2"/>
  <c r="N1112" i="2"/>
  <c r="O1112" i="2" s="1"/>
  <c r="J1112" i="2"/>
  <c r="S1112" i="2"/>
  <c r="T1112" i="2" s="1"/>
  <c r="X1112" i="2" s="1"/>
  <c r="J985" i="2"/>
  <c r="N985" i="2"/>
  <c r="O985" i="2" s="1"/>
  <c r="S985" i="2"/>
  <c r="T985" i="2" s="1"/>
  <c r="J875" i="2"/>
  <c r="S875" i="2"/>
  <c r="T875" i="2" s="1"/>
  <c r="J801" i="2"/>
  <c r="S801" i="2"/>
  <c r="T801" i="2" s="1"/>
  <c r="X801" i="2" s="1"/>
  <c r="N801" i="2"/>
  <c r="O801" i="2" s="1"/>
  <c r="N706" i="2"/>
  <c r="O706" i="2" s="1"/>
  <c r="J706" i="2"/>
  <c r="S706" i="2"/>
  <c r="T706" i="2" s="1"/>
  <c r="X706" i="2" s="1"/>
  <c r="N674" i="2"/>
  <c r="O674" i="2" s="1"/>
  <c r="O231" i="2" s="1"/>
  <c r="J674" i="2"/>
  <c r="AA137" i="3"/>
  <c r="Z136" i="3"/>
  <c r="AA128" i="3"/>
  <c r="P108" i="3"/>
  <c r="U109" i="3"/>
  <c r="V83" i="3"/>
  <c r="J1060" i="2"/>
  <c r="N1060" i="2"/>
  <c r="O1060" i="2" s="1"/>
  <c r="N818" i="2"/>
  <c r="O818" i="2" s="1"/>
  <c r="J818" i="2"/>
  <c r="N788" i="2"/>
  <c r="O788" i="2" s="1"/>
  <c r="S788" i="2"/>
  <c r="T788" i="2" s="1"/>
  <c r="X788" i="2" s="1"/>
  <c r="J788" i="2"/>
  <c r="N654" i="2"/>
  <c r="O654" i="2" s="1"/>
  <c r="S654" i="2"/>
  <c r="T654" i="2" s="1"/>
  <c r="X654" i="2" s="1"/>
  <c r="J635" i="2"/>
  <c r="N635" i="2"/>
  <c r="O635" i="2" s="1"/>
  <c r="H23" i="1"/>
  <c r="G169" i="2"/>
  <c r="Q147" i="3"/>
  <c r="V131" i="3"/>
  <c r="P119" i="3"/>
  <c r="Z109" i="3"/>
  <c r="P66" i="3"/>
  <c r="J1151" i="2"/>
  <c r="N1151" i="2"/>
  <c r="O1151" i="2" s="1"/>
  <c r="J930" i="2"/>
  <c r="S930" i="2"/>
  <c r="T930" i="2" s="1"/>
  <c r="X930" i="2" s="1"/>
  <c r="N930" i="2"/>
  <c r="O930" i="2" s="1"/>
  <c r="J797" i="2"/>
  <c r="N797" i="2"/>
  <c r="O797" i="2" s="1"/>
  <c r="N658" i="2"/>
  <c r="O658" i="2" s="1"/>
  <c r="J658" i="2"/>
  <c r="U131" i="3"/>
  <c r="Z126" i="3"/>
  <c r="AA126" i="3" s="1"/>
  <c r="AE126" i="3" s="1"/>
  <c r="Z114" i="3"/>
  <c r="AA114" i="3" s="1"/>
  <c r="AE114" i="3" s="1"/>
  <c r="Z110" i="3"/>
  <c r="AA110" i="3" s="1"/>
  <c r="AE110" i="3" s="1"/>
  <c r="U137" i="3"/>
  <c r="P136" i="3"/>
  <c r="Z134" i="3"/>
  <c r="P127" i="3"/>
  <c r="U128" i="3"/>
  <c r="Z122" i="3"/>
  <c r="AA122" i="3" s="1"/>
  <c r="AE122" i="3" s="1"/>
  <c r="P115" i="3"/>
  <c r="Z107" i="3"/>
  <c r="AA107" i="3" s="1"/>
  <c r="AE107" i="3" s="1"/>
  <c r="Z103" i="3"/>
  <c r="P101" i="3"/>
  <c r="V66" i="3"/>
  <c r="Z53" i="3"/>
  <c r="AA53" i="3" s="1"/>
  <c r="AE53" i="3" s="1"/>
  <c r="Z49" i="3"/>
  <c r="S145" i="3"/>
  <c r="N803" i="2"/>
  <c r="O803" i="2" s="1"/>
  <c r="J803" i="2"/>
  <c r="S803" i="2"/>
  <c r="T803" i="2" s="1"/>
  <c r="X803" i="2" s="1"/>
  <c r="N778" i="2"/>
  <c r="O778" i="2" s="1"/>
  <c r="J778" i="2"/>
  <c r="J737" i="2"/>
  <c r="S737" i="2"/>
  <c r="T737" i="2" s="1"/>
  <c r="T736" i="2" s="1"/>
  <c r="X736" i="2" s="1"/>
  <c r="R1159" i="2"/>
  <c r="H1159" i="2"/>
  <c r="J1014" i="2"/>
  <c r="S1014" i="2"/>
  <c r="T1014" i="2" s="1"/>
  <c r="X1014" i="2" s="1"/>
  <c r="N868" i="2"/>
  <c r="O868" i="2" s="1"/>
  <c r="S868" i="2"/>
  <c r="T868" i="2" s="1"/>
  <c r="X868" i="2" s="1"/>
  <c r="J842" i="2"/>
  <c r="N842" i="2"/>
  <c r="O842" i="2" s="1"/>
  <c r="N681" i="2"/>
  <c r="O681" i="2" s="1"/>
  <c r="J681" i="2"/>
  <c r="J661" i="2"/>
  <c r="N661" i="2"/>
  <c r="O661" i="2" s="1"/>
  <c r="N646" i="2"/>
  <c r="O646" i="2" s="1"/>
  <c r="J646" i="2"/>
  <c r="J642" i="2"/>
  <c r="N642" i="2"/>
  <c r="O642" i="2" s="1"/>
  <c r="I57" i="1"/>
  <c r="H419" i="2"/>
  <c r="I39" i="2"/>
  <c r="J39" i="2" s="1"/>
  <c r="J40" i="2"/>
  <c r="S1148" i="2"/>
  <c r="T1148" i="2" s="1"/>
  <c r="X1148" i="2" s="1"/>
  <c r="S1140" i="2"/>
  <c r="T1140" i="2" s="1"/>
  <c r="X1140" i="2" s="1"/>
  <c r="V1159" i="2"/>
  <c r="J1057" i="2"/>
  <c r="N1057" i="2"/>
  <c r="O1057" i="2" s="1"/>
  <c r="J1011" i="2"/>
  <c r="N1011" i="2"/>
  <c r="O1011" i="2" s="1"/>
  <c r="S1011" i="2"/>
  <c r="T1011" i="2" s="1"/>
  <c r="X1011" i="2" s="1"/>
  <c r="J1005" i="2"/>
  <c r="S1005" i="2"/>
  <c r="T1005" i="2" s="1"/>
  <c r="X1005" i="2" s="1"/>
  <c r="J986" i="2"/>
  <c r="S986" i="2"/>
  <c r="T986" i="2" s="1"/>
  <c r="X986" i="2" s="1"/>
  <c r="J980" i="2"/>
  <c r="N980" i="2"/>
  <c r="O980" i="2" s="1"/>
  <c r="N858" i="2"/>
  <c r="O858" i="2" s="1"/>
  <c r="J858" i="2"/>
  <c r="S858" i="2"/>
  <c r="T858" i="2" s="1"/>
  <c r="X858" i="2" s="1"/>
  <c r="N856" i="2"/>
  <c r="O856" i="2" s="1"/>
  <c r="S856" i="2"/>
  <c r="T856" i="2" s="1"/>
  <c r="X856" i="2" s="1"/>
  <c r="N827" i="2"/>
  <c r="O827" i="2" s="1"/>
  <c r="J827" i="2"/>
  <c r="F883" i="2"/>
  <c r="N798" i="2"/>
  <c r="O798" i="2" s="1"/>
  <c r="S798" i="2"/>
  <c r="T798" i="2" s="1"/>
  <c r="X798" i="2" s="1"/>
  <c r="N789" i="2"/>
  <c r="O789" i="2" s="1"/>
  <c r="S789" i="2"/>
  <c r="T789" i="2" s="1"/>
  <c r="X789" i="2" s="1"/>
  <c r="J775" i="2"/>
  <c r="N775" i="2"/>
  <c r="O775" i="2" s="1"/>
  <c r="O194" i="2" s="1"/>
  <c r="N725" i="2"/>
  <c r="O725" i="2" s="1"/>
  <c r="S725" i="2"/>
  <c r="T725" i="2" s="1"/>
  <c r="X725" i="2" s="1"/>
  <c r="J711" i="2"/>
  <c r="S711" i="2"/>
  <c r="T711" i="2" s="1"/>
  <c r="X711" i="2" s="1"/>
  <c r="J702" i="2"/>
  <c r="S702" i="2"/>
  <c r="T702" i="2" s="1"/>
  <c r="X702" i="2" s="1"/>
  <c r="R745" i="2"/>
  <c r="N688" i="2"/>
  <c r="O688" i="2" s="1"/>
  <c r="J688" i="2"/>
  <c r="I586" i="2"/>
  <c r="J586" i="2" s="1"/>
  <c r="J588" i="2"/>
  <c r="I991" i="2"/>
  <c r="J991" i="2" s="1"/>
  <c r="J964" i="2"/>
  <c r="N964" i="2"/>
  <c r="O964" i="2" s="1"/>
  <c r="N944" i="2"/>
  <c r="O944" i="2" s="1"/>
  <c r="J944" i="2"/>
  <c r="J913" i="2"/>
  <c r="N913" i="2"/>
  <c r="O913" i="2" s="1"/>
  <c r="J907" i="2"/>
  <c r="N907" i="2"/>
  <c r="O907" i="2" s="1"/>
  <c r="O906" i="2" s="1"/>
  <c r="I906" i="2"/>
  <c r="J906" i="2" s="1"/>
  <c r="N656" i="2"/>
  <c r="O656" i="2" s="1"/>
  <c r="J656" i="2"/>
  <c r="N640" i="2"/>
  <c r="N197" i="2" s="1"/>
  <c r="J640" i="2"/>
  <c r="I90" i="2"/>
  <c r="J90" i="2" s="1"/>
  <c r="I52" i="2"/>
  <c r="J52" i="2" s="1"/>
  <c r="J53" i="2"/>
  <c r="S1155" i="2"/>
  <c r="T1155" i="2" s="1"/>
  <c r="X1155" i="2" s="1"/>
  <c r="Q1159" i="2"/>
  <c r="S1068" i="2"/>
  <c r="T1068" i="2" s="1"/>
  <c r="X1068" i="2" s="1"/>
  <c r="N988" i="2"/>
  <c r="O988" i="2" s="1"/>
  <c r="S988" i="2"/>
  <c r="T988" i="2" s="1"/>
  <c r="X988" i="2" s="1"/>
  <c r="J983" i="2"/>
  <c r="N983" i="2"/>
  <c r="O983" i="2" s="1"/>
  <c r="N954" i="2"/>
  <c r="O954" i="2" s="1"/>
  <c r="O952" i="2" s="1"/>
  <c r="J954" i="2"/>
  <c r="G1021" i="2"/>
  <c r="N908" i="2"/>
  <c r="O908" i="2" s="1"/>
  <c r="J908" i="2"/>
  <c r="N867" i="2"/>
  <c r="O867" i="2" s="1"/>
  <c r="S867" i="2"/>
  <c r="T867" i="2" s="1"/>
  <c r="X867" i="2" s="1"/>
  <c r="N769" i="2"/>
  <c r="J769" i="2"/>
  <c r="J669" i="2"/>
  <c r="N669" i="2"/>
  <c r="O669" i="2" s="1"/>
  <c r="I59" i="1"/>
  <c r="H429" i="2"/>
  <c r="I399" i="2"/>
  <c r="J399" i="2" s="1"/>
  <c r="J400" i="2"/>
  <c r="M1159" i="2"/>
  <c r="F1159" i="2"/>
  <c r="N1056" i="2"/>
  <c r="O1056" i="2" s="1"/>
  <c r="S1017" i="2"/>
  <c r="T1017" i="2" s="1"/>
  <c r="X1017" i="2" s="1"/>
  <c r="J1002" i="2"/>
  <c r="S1000" i="2"/>
  <c r="T1000" i="2" s="1"/>
  <c r="X1000" i="2" s="1"/>
  <c r="J998" i="2"/>
  <c r="S996" i="2"/>
  <c r="T996" i="2" s="1"/>
  <c r="S994" i="2"/>
  <c r="T994" i="2" s="1"/>
  <c r="X994" i="2" s="1"/>
  <c r="J961" i="2"/>
  <c r="I952" i="2"/>
  <c r="J952" i="2" s="1"/>
  <c r="N951" i="2"/>
  <c r="O951" i="2" s="1"/>
  <c r="I942" i="2"/>
  <c r="J942" i="2" s="1"/>
  <c r="N938" i="2"/>
  <c r="O938" i="2" s="1"/>
  <c r="N926" i="2"/>
  <c r="O926" i="2" s="1"/>
  <c r="J916" i="2"/>
  <c r="N879" i="2"/>
  <c r="O879" i="2" s="1"/>
  <c r="J870" i="2"/>
  <c r="S866" i="2"/>
  <c r="J861" i="2"/>
  <c r="J848" i="2"/>
  <c r="N829" i="2"/>
  <c r="O829" i="2" s="1"/>
  <c r="J826" i="2"/>
  <c r="O814" i="2"/>
  <c r="J813" i="2"/>
  <c r="S794" i="2"/>
  <c r="T794" i="2" s="1"/>
  <c r="X794" i="2" s="1"/>
  <c r="J783" i="2"/>
  <c r="S733" i="2"/>
  <c r="T733" i="2" s="1"/>
  <c r="X733" i="2" s="1"/>
  <c r="N724" i="2"/>
  <c r="O724" i="2" s="1"/>
  <c r="J723" i="2"/>
  <c r="I715" i="2"/>
  <c r="J715" i="2" s="1"/>
  <c r="S709" i="2"/>
  <c r="T709" i="2" s="1"/>
  <c r="S707" i="2"/>
  <c r="T707" i="2" s="1"/>
  <c r="X707" i="2" s="1"/>
  <c r="S705" i="2"/>
  <c r="T705" i="2" s="1"/>
  <c r="X705" i="2" s="1"/>
  <c r="J664" i="2"/>
  <c r="J660" i="2"/>
  <c r="J650" i="2"/>
  <c r="N643" i="2"/>
  <c r="O643" i="2" s="1"/>
  <c r="J632" i="2"/>
  <c r="I566" i="2"/>
  <c r="J566" i="2" s="1"/>
  <c r="I536" i="2"/>
  <c r="J536" i="2" s="1"/>
  <c r="J538" i="2"/>
  <c r="I512" i="2"/>
  <c r="J512" i="2" s="1"/>
  <c r="G76" i="1"/>
  <c r="F597" i="2"/>
  <c r="I402" i="2"/>
  <c r="J402" i="2" s="1"/>
  <c r="G37" i="1"/>
  <c r="I65" i="2"/>
  <c r="J65" i="2" s="1"/>
  <c r="F27" i="1"/>
  <c r="R883" i="2"/>
  <c r="W745" i="2"/>
  <c r="V745" i="2"/>
  <c r="F745" i="2"/>
  <c r="J652" i="2"/>
  <c r="S652" i="2"/>
  <c r="T652" i="2" s="1"/>
  <c r="X652" i="2" s="1"/>
  <c r="I524" i="2"/>
  <c r="J524" i="2" s="1"/>
  <c r="J525" i="2"/>
  <c r="I521" i="2"/>
  <c r="J521" i="2" s="1"/>
  <c r="I471" i="2"/>
  <c r="J471" i="2" s="1"/>
  <c r="J473" i="2"/>
  <c r="I142" i="2"/>
  <c r="J142" i="2" s="1"/>
  <c r="I112" i="2"/>
  <c r="J112" i="2" s="1"/>
  <c r="J113" i="2"/>
  <c r="I23" i="1"/>
  <c r="F78" i="1"/>
  <c r="F72" i="1"/>
  <c r="F28" i="1"/>
  <c r="I633" i="2"/>
  <c r="J633" i="2" s="1"/>
  <c r="H597" i="2"/>
  <c r="I544" i="2"/>
  <c r="J544" i="2" s="1"/>
  <c r="I541" i="2"/>
  <c r="J541" i="2" s="1"/>
  <c r="I516" i="2"/>
  <c r="J516" i="2" s="1"/>
  <c r="I481" i="2"/>
  <c r="J481" i="2" s="1"/>
  <c r="I478" i="2"/>
  <c r="J478" i="2" s="1"/>
  <c r="G597" i="2"/>
  <c r="I461" i="2"/>
  <c r="I426" i="2"/>
  <c r="I429" i="2" s="1"/>
  <c r="I406" i="2"/>
  <c r="J406" i="2" s="1"/>
  <c r="I383" i="2"/>
  <c r="J383" i="2" s="1"/>
  <c r="I361" i="2"/>
  <c r="I37" i="1"/>
  <c r="I139" i="2"/>
  <c r="J139" i="2" s="1"/>
  <c r="H32" i="1"/>
  <c r="I30" i="1"/>
  <c r="I74" i="2"/>
  <c r="J74" i="2" s="1"/>
  <c r="I61" i="2"/>
  <c r="J61" i="2" s="1"/>
  <c r="G23" i="1"/>
  <c r="F96" i="1"/>
  <c r="F91" i="1"/>
  <c r="F82" i="1"/>
  <c r="F74" i="1"/>
  <c r="F69" i="1"/>
  <c r="I630" i="2"/>
  <c r="J630" i="2" s="1"/>
  <c r="I591" i="2"/>
  <c r="J591" i="2" s="1"/>
  <c r="H88" i="1"/>
  <c r="I503" i="2"/>
  <c r="J503" i="2" s="1"/>
  <c r="I465" i="2"/>
  <c r="J465" i="2" s="1"/>
  <c r="I412" i="2"/>
  <c r="J412" i="2" s="1"/>
  <c r="I391" i="2"/>
  <c r="J391" i="2" s="1"/>
  <c r="I375" i="2"/>
  <c r="J375" i="2" s="1"/>
  <c r="F419" i="2"/>
  <c r="I160" i="2"/>
  <c r="J160" i="2" s="1"/>
  <c r="H37" i="1"/>
  <c r="I125" i="2"/>
  <c r="J125" i="2" s="1"/>
  <c r="G32" i="1"/>
  <c r="G25" i="1" s="1"/>
  <c r="I94" i="2"/>
  <c r="J94" i="2" s="1"/>
  <c r="H30" i="1"/>
  <c r="I47" i="2"/>
  <c r="J47" i="2" s="1"/>
  <c r="F169" i="2"/>
  <c r="I28" i="2"/>
  <c r="J28" i="2" s="1"/>
  <c r="F92" i="1"/>
  <c r="F83" i="1"/>
  <c r="F75" i="1"/>
  <c r="F70" i="1"/>
  <c r="G275" i="2"/>
  <c r="B454" i="2"/>
  <c r="F59" i="1"/>
  <c r="F94" i="1"/>
  <c r="F90" i="1"/>
  <c r="F79" i="1"/>
  <c r="F73" i="1"/>
  <c r="H277" i="2"/>
  <c r="B353" i="2"/>
  <c r="B179" i="2"/>
  <c r="F37" i="1"/>
  <c r="F30" i="1"/>
  <c r="F93" i="1"/>
  <c r="F84" i="1"/>
  <c r="F60" i="1"/>
  <c r="N1098" i="2"/>
  <c r="O1098" i="2" s="1"/>
  <c r="J1098" i="2"/>
  <c r="N1095" i="2"/>
  <c r="O1095" i="2" s="1"/>
  <c r="J1095" i="2"/>
  <c r="N1058" i="2"/>
  <c r="O1058" i="2" s="1"/>
  <c r="O201" i="2" s="1"/>
  <c r="J1058" i="2"/>
  <c r="S1010" i="2"/>
  <c r="T1010" i="2" s="1"/>
  <c r="X1010" i="2" s="1"/>
  <c r="N1010" i="2"/>
  <c r="O1010" i="2" s="1"/>
  <c r="J1010" i="2"/>
  <c r="I977" i="2"/>
  <c r="J977" i="2" s="1"/>
  <c r="S978" i="2"/>
  <c r="S1120" i="2"/>
  <c r="T1120" i="2" s="1"/>
  <c r="X1120" i="2" s="1"/>
  <c r="J1120" i="2"/>
  <c r="J1073" i="2"/>
  <c r="N1073" i="2"/>
  <c r="O1073" i="2" s="1"/>
  <c r="S1013" i="2"/>
  <c r="N1013" i="2"/>
  <c r="O1013" i="2" s="1"/>
  <c r="J1013" i="2"/>
  <c r="J461" i="2"/>
  <c r="L1159" i="2"/>
  <c r="J1126" i="2"/>
  <c r="N1049" i="2"/>
  <c r="O1049" i="2" s="1"/>
  <c r="I1150" i="2"/>
  <c r="J1150" i="2" s="1"/>
  <c r="J1147" i="2"/>
  <c r="N1144" i="2"/>
  <c r="O1144" i="2" s="1"/>
  <c r="J1139" i="2"/>
  <c r="J1135" i="2"/>
  <c r="J1134" i="2"/>
  <c r="J1132" i="2"/>
  <c r="J1125" i="2"/>
  <c r="N1070" i="2"/>
  <c r="O1070" i="2" s="1"/>
  <c r="S1066" i="2"/>
  <c r="T1066" i="2" s="1"/>
  <c r="X1066" i="2" s="1"/>
  <c r="I1106" i="2"/>
  <c r="J1106" i="2" s="1"/>
  <c r="J1108" i="2"/>
  <c r="J1103" i="2"/>
  <c r="N1103" i="2"/>
  <c r="O1103" i="2" s="1"/>
  <c r="J1099" i="2"/>
  <c r="N1099" i="2"/>
  <c r="O1099" i="2" s="1"/>
  <c r="N1119" i="2"/>
  <c r="O1119" i="2" s="1"/>
  <c r="S1119" i="2"/>
  <c r="T1119" i="2" s="1"/>
  <c r="X1119" i="2" s="1"/>
  <c r="N1102" i="2"/>
  <c r="O1102" i="2" s="1"/>
  <c r="J1102" i="2"/>
  <c r="N1046" i="2"/>
  <c r="O1046" i="2" s="1"/>
  <c r="J1046" i="2"/>
  <c r="J1075" i="2"/>
  <c r="N1075" i="2"/>
  <c r="O1075" i="2" s="1"/>
  <c r="J1008" i="2"/>
  <c r="S1008" i="2"/>
  <c r="T1008" i="2" s="1"/>
  <c r="I1003" i="2"/>
  <c r="J1003" i="2" s="1"/>
  <c r="S1004" i="2"/>
  <c r="N1004" i="2"/>
  <c r="O1004" i="2" s="1"/>
  <c r="J1004" i="2"/>
  <c r="N982" i="2"/>
  <c r="O982" i="2" s="1"/>
  <c r="S982" i="2"/>
  <c r="T982" i="2" s="1"/>
  <c r="X982" i="2" s="1"/>
  <c r="N975" i="2"/>
  <c r="O975" i="2" s="1"/>
  <c r="J975" i="2"/>
  <c r="I959" i="2"/>
  <c r="J959" i="2" s="1"/>
  <c r="N960" i="2"/>
  <c r="O960" i="2" s="1"/>
  <c r="W1159" i="2"/>
  <c r="J1144" i="2"/>
  <c r="N1066" i="2"/>
  <c r="O1066" i="2" s="1"/>
  <c r="S1143" i="2"/>
  <c r="T1143" i="2" s="1"/>
  <c r="X1143" i="2" s="1"/>
  <c r="S1125" i="2"/>
  <c r="T1125" i="2" s="1"/>
  <c r="X1125" i="2" s="1"/>
  <c r="S1070" i="2"/>
  <c r="T1070" i="2" s="1"/>
  <c r="X1070" i="2" s="1"/>
  <c r="G1159" i="2"/>
  <c r="J1096" i="2"/>
  <c r="N1096" i="2"/>
  <c r="O1096" i="2" s="1"/>
  <c r="J1077" i="2"/>
  <c r="N1077" i="2"/>
  <c r="O1077" i="2" s="1"/>
  <c r="J1071" i="2"/>
  <c r="N1071" i="2"/>
  <c r="O1071" i="2" s="1"/>
  <c r="J1052" i="2"/>
  <c r="N1052" i="2"/>
  <c r="O1052" i="2" s="1"/>
  <c r="J1006" i="2"/>
  <c r="S1006" i="2"/>
  <c r="T1006" i="2" s="1"/>
  <c r="X1006" i="2" s="1"/>
  <c r="J999" i="2"/>
  <c r="S999" i="2"/>
  <c r="T999" i="2" s="1"/>
  <c r="X999" i="2" s="1"/>
  <c r="N999" i="2"/>
  <c r="O999" i="2" s="1"/>
  <c r="S1145" i="2"/>
  <c r="J426" i="2"/>
  <c r="J361" i="2"/>
  <c r="S1065" i="2"/>
  <c r="T1065" i="2" s="1"/>
  <c r="X1065" i="2" s="1"/>
  <c r="S1064" i="2"/>
  <c r="T1064" i="2" s="1"/>
  <c r="X1064" i="2" s="1"/>
  <c r="I1044" i="2"/>
  <c r="J1044" i="2" s="1"/>
  <c r="H1021" i="2"/>
  <c r="S983" i="2"/>
  <c r="T983" i="2" s="1"/>
  <c r="X983" i="2" s="1"/>
  <c r="S980" i="2"/>
  <c r="T980" i="2" s="1"/>
  <c r="X980" i="2" s="1"/>
  <c r="S979" i="2"/>
  <c r="T979" i="2" s="1"/>
  <c r="X979" i="2" s="1"/>
  <c r="U1021" i="2"/>
  <c r="L1021" i="2"/>
  <c r="N953" i="2"/>
  <c r="O953" i="2" s="1"/>
  <c r="N943" i="2"/>
  <c r="O943" i="2" s="1"/>
  <c r="S941" i="2"/>
  <c r="T941" i="2" s="1"/>
  <c r="X941" i="2" s="1"/>
  <c r="S939" i="2"/>
  <c r="T939" i="2" s="1"/>
  <c r="X939" i="2" s="1"/>
  <c r="N936" i="2"/>
  <c r="O936" i="2" s="1"/>
  <c r="J933" i="2"/>
  <c r="S931" i="2"/>
  <c r="T931" i="2" s="1"/>
  <c r="X931" i="2" s="1"/>
  <c r="J929" i="2"/>
  <c r="S927" i="2"/>
  <c r="T927" i="2" s="1"/>
  <c r="X927" i="2" s="1"/>
  <c r="J925" i="2"/>
  <c r="S879" i="2"/>
  <c r="T879" i="2" s="1"/>
  <c r="X879" i="2" s="1"/>
  <c r="N873" i="2"/>
  <c r="O873" i="2" s="1"/>
  <c r="J862" i="2"/>
  <c r="J849" i="2"/>
  <c r="J845" i="2"/>
  <c r="J843" i="2"/>
  <c r="S842" i="2"/>
  <c r="T842" i="2" s="1"/>
  <c r="X842" i="2" s="1"/>
  <c r="J820" i="2"/>
  <c r="J811" i="2"/>
  <c r="J806" i="2"/>
  <c r="J805" i="2"/>
  <c r="J800" i="2"/>
  <c r="J792" i="2"/>
  <c r="J791" i="2"/>
  <c r="I786" i="2"/>
  <c r="J786" i="2" s="1"/>
  <c r="J781" i="2"/>
  <c r="J772" i="2"/>
  <c r="N741" i="2"/>
  <c r="O741" i="2" s="1"/>
  <c r="J735" i="2"/>
  <c r="J733" i="2"/>
  <c r="N730" i="2"/>
  <c r="O730" i="2" s="1"/>
  <c r="J729" i="2"/>
  <c r="J725" i="2"/>
  <c r="J714" i="2"/>
  <c r="J712" i="2"/>
  <c r="S703" i="2"/>
  <c r="T703" i="2" s="1"/>
  <c r="X703" i="2" s="1"/>
  <c r="I692" i="2"/>
  <c r="J692" i="2" s="1"/>
  <c r="J690" i="2"/>
  <c r="N687" i="2"/>
  <c r="O687" i="2" s="1"/>
  <c r="N680" i="2"/>
  <c r="O680" i="2" s="1"/>
  <c r="N673" i="2"/>
  <c r="O673" i="2" s="1"/>
  <c r="I670" i="2"/>
  <c r="J670" i="2" s="1"/>
  <c r="N665" i="2"/>
  <c r="O665" i="2" s="1"/>
  <c r="N663" i="2"/>
  <c r="O663" i="2" s="1"/>
  <c r="J662" i="2"/>
  <c r="S653" i="2"/>
  <c r="T653" i="2" s="1"/>
  <c r="X653" i="2" s="1"/>
  <c r="S651" i="2"/>
  <c r="T651" i="2" s="1"/>
  <c r="X651" i="2" s="1"/>
  <c r="S650" i="2"/>
  <c r="T650" i="2" s="1"/>
  <c r="X650" i="2" s="1"/>
  <c r="N647" i="2"/>
  <c r="O647" i="2" s="1"/>
  <c r="J593" i="2"/>
  <c r="F95" i="1"/>
  <c r="J568" i="2"/>
  <c r="J543" i="2"/>
  <c r="J532" i="2"/>
  <c r="J523" i="2"/>
  <c r="G88" i="1"/>
  <c r="J514" i="2"/>
  <c r="H87" i="1"/>
  <c r="H86" i="1" s="1"/>
  <c r="J499" i="2"/>
  <c r="F71" i="1"/>
  <c r="J480" i="2"/>
  <c r="J469" i="2"/>
  <c r="J462" i="2"/>
  <c r="F429" i="2"/>
  <c r="J410" i="2"/>
  <c r="J403" i="2"/>
  <c r="J398" i="2"/>
  <c r="J389" i="2"/>
  <c r="J376" i="2"/>
  <c r="H57" i="1"/>
  <c r="V297" i="2"/>
  <c r="R297" i="2"/>
  <c r="M297" i="2"/>
  <c r="H297" i="2"/>
  <c r="I55" i="1" s="1"/>
  <c r="W296" i="2"/>
  <c r="S296" i="2"/>
  <c r="N296" i="2"/>
  <c r="I296" i="2"/>
  <c r="J296" i="2" s="1"/>
  <c r="F295" i="2"/>
  <c r="U294" i="2"/>
  <c r="Q294" i="2"/>
  <c r="L294" i="2"/>
  <c r="G294" i="2"/>
  <c r="H53" i="1" s="1"/>
  <c r="V293" i="2"/>
  <c r="R293" i="2"/>
  <c r="M293" i="2"/>
  <c r="H293" i="2"/>
  <c r="I52" i="1" s="1"/>
  <c r="W292" i="2"/>
  <c r="I292" i="2"/>
  <c r="J292" i="2" s="1"/>
  <c r="F291" i="2"/>
  <c r="U290" i="2"/>
  <c r="Q290" i="2"/>
  <c r="L290" i="2"/>
  <c r="G290" i="2"/>
  <c r="V289" i="2"/>
  <c r="R289" i="2"/>
  <c r="M289" i="2"/>
  <c r="H289" i="2"/>
  <c r="W288" i="2"/>
  <c r="F287" i="2"/>
  <c r="U286" i="2"/>
  <c r="Q286" i="2"/>
  <c r="L286" i="2"/>
  <c r="G286" i="2"/>
  <c r="V285" i="2"/>
  <c r="R285" i="2"/>
  <c r="M285" i="2"/>
  <c r="H285" i="2"/>
  <c r="V284" i="2"/>
  <c r="W283" i="2"/>
  <c r="Q283" i="2"/>
  <c r="R282" i="2"/>
  <c r="L282" i="2"/>
  <c r="F282" i="2"/>
  <c r="M281" i="2"/>
  <c r="G281" i="2"/>
  <c r="N280" i="2"/>
  <c r="H280" i="2"/>
  <c r="U279" i="2"/>
  <c r="L279" i="2"/>
  <c r="V278" i="2"/>
  <c r="M278" i="2"/>
  <c r="W277" i="2"/>
  <c r="F276" i="2"/>
  <c r="Q275" i="2"/>
  <c r="S187" i="2"/>
  <c r="W187" i="2"/>
  <c r="F190" i="2"/>
  <c r="G41" i="1" s="1"/>
  <c r="T190" i="2"/>
  <c r="H196" i="2"/>
  <c r="M196" i="2"/>
  <c r="R196" i="2"/>
  <c r="V196" i="2"/>
  <c r="H204" i="2"/>
  <c r="M204" i="2"/>
  <c r="R204" i="2"/>
  <c r="V204" i="2"/>
  <c r="G205" i="2"/>
  <c r="L205" i="2"/>
  <c r="Q205" i="2"/>
  <c r="U205" i="2"/>
  <c r="S223" i="2"/>
  <c r="W223" i="2"/>
  <c r="H187" i="2"/>
  <c r="I40" i="1" s="1"/>
  <c r="M187" i="2"/>
  <c r="R187" i="2"/>
  <c r="V187" i="2"/>
  <c r="S190" i="2"/>
  <c r="W190" i="2"/>
  <c r="G196" i="2"/>
  <c r="L196" i="2"/>
  <c r="Q196" i="2"/>
  <c r="U196" i="2"/>
  <c r="G204" i="2"/>
  <c r="L204" i="2"/>
  <c r="Q204" i="2"/>
  <c r="U204" i="2"/>
  <c r="F205" i="2"/>
  <c r="H223" i="2"/>
  <c r="M223" i="2"/>
  <c r="R223" i="2"/>
  <c r="V223" i="2"/>
  <c r="G187" i="2"/>
  <c r="H40" i="1" s="1"/>
  <c r="L187" i="2"/>
  <c r="Q187" i="2"/>
  <c r="U187" i="2"/>
  <c r="H190" i="2"/>
  <c r="I41" i="1" s="1"/>
  <c r="M190" i="2"/>
  <c r="R190" i="2"/>
  <c r="V190" i="2"/>
  <c r="F196" i="2"/>
  <c r="T196" i="2"/>
  <c r="F204" i="2"/>
  <c r="T204" i="2"/>
  <c r="W205" i="2"/>
  <c r="G223" i="2"/>
  <c r="L223" i="2"/>
  <c r="Q223" i="2"/>
  <c r="U223" i="2"/>
  <c r="F187" i="2"/>
  <c r="G40" i="1" s="1"/>
  <c r="T187" i="2"/>
  <c r="G190" i="2"/>
  <c r="H41" i="1" s="1"/>
  <c r="L190" i="2"/>
  <c r="Q190" i="2"/>
  <c r="U190" i="2"/>
  <c r="S196" i="2"/>
  <c r="W196" i="2"/>
  <c r="I204" i="2"/>
  <c r="J204" i="2" s="1"/>
  <c r="S204" i="2"/>
  <c r="W204" i="2"/>
  <c r="H205" i="2"/>
  <c r="M205" i="2"/>
  <c r="R205" i="2"/>
  <c r="V205" i="2"/>
  <c r="F223" i="2"/>
  <c r="T223" i="2"/>
  <c r="G227" i="2"/>
  <c r="L227" i="2"/>
  <c r="Q227" i="2"/>
  <c r="U227" i="2"/>
  <c r="S233" i="2"/>
  <c r="W233" i="2"/>
  <c r="F236" i="2"/>
  <c r="T236" i="2"/>
  <c r="I237" i="2"/>
  <c r="J237" i="2" s="1"/>
  <c r="S237" i="2"/>
  <c r="W237" i="2"/>
  <c r="H238" i="2"/>
  <c r="M238" i="2"/>
  <c r="R238" i="2"/>
  <c r="V238" i="2"/>
  <c r="G239" i="2"/>
  <c r="L239" i="2"/>
  <c r="Q239" i="2"/>
  <c r="U239" i="2"/>
  <c r="F240" i="2"/>
  <c r="T240" i="2"/>
  <c r="N249" i="2"/>
  <c r="S249" i="2"/>
  <c r="W249" i="2"/>
  <c r="G255" i="2"/>
  <c r="L255" i="2"/>
  <c r="Q255" i="2"/>
  <c r="U255" i="2"/>
  <c r="F256" i="2"/>
  <c r="G47" i="1" s="1"/>
  <c r="T256" i="2"/>
  <c r="I257" i="2"/>
  <c r="J257" i="2" s="1"/>
  <c r="N257" i="2"/>
  <c r="S257" i="2"/>
  <c r="W257" i="2"/>
  <c r="H258" i="2"/>
  <c r="M258" i="2"/>
  <c r="R258" i="2"/>
  <c r="V258" i="2"/>
  <c r="W265" i="2"/>
  <c r="I269" i="2"/>
  <c r="J269" i="2" s="1"/>
  <c r="S269" i="2"/>
  <c r="W269" i="2"/>
  <c r="H270" i="2"/>
  <c r="M270" i="2"/>
  <c r="R270" i="2"/>
  <c r="V270" i="2"/>
  <c r="G271" i="2"/>
  <c r="L271" i="2"/>
  <c r="Q271" i="2"/>
  <c r="U271" i="2"/>
  <c r="F272" i="2"/>
  <c r="G51" i="1" s="1"/>
  <c r="O272" i="2"/>
  <c r="T272" i="2"/>
  <c r="F227" i="2"/>
  <c r="T227" i="2"/>
  <c r="H233" i="2"/>
  <c r="M233" i="2"/>
  <c r="R233" i="2"/>
  <c r="V233" i="2"/>
  <c r="I236" i="2"/>
  <c r="J236" i="2" s="1"/>
  <c r="S236" i="2"/>
  <c r="W236" i="2"/>
  <c r="H237" i="2"/>
  <c r="M237" i="2"/>
  <c r="R237" i="2"/>
  <c r="V237" i="2"/>
  <c r="G238" i="2"/>
  <c r="L238" i="2"/>
  <c r="Q238" i="2"/>
  <c r="U238" i="2"/>
  <c r="F239" i="2"/>
  <c r="T239" i="2"/>
  <c r="S240" i="2"/>
  <c r="W240" i="2"/>
  <c r="H249" i="2"/>
  <c r="I63" i="1" s="1"/>
  <c r="M249" i="2"/>
  <c r="R249" i="2"/>
  <c r="V249" i="2"/>
  <c r="F255" i="2"/>
  <c r="I256" i="2"/>
  <c r="J256" i="2" s="1"/>
  <c r="S256" i="2"/>
  <c r="W256" i="2"/>
  <c r="H257" i="2"/>
  <c r="M257" i="2"/>
  <c r="R257" i="2"/>
  <c r="V257" i="2"/>
  <c r="G258" i="2"/>
  <c r="L258" i="2"/>
  <c r="Q258" i="2"/>
  <c r="U258" i="2"/>
  <c r="H265" i="2"/>
  <c r="M265" i="2"/>
  <c r="R265" i="2"/>
  <c r="V265" i="2"/>
  <c r="H269" i="2"/>
  <c r="M269" i="2"/>
  <c r="R269" i="2"/>
  <c r="V269" i="2"/>
  <c r="G270" i="2"/>
  <c r="L270" i="2"/>
  <c r="Q270" i="2"/>
  <c r="U270" i="2"/>
  <c r="F271" i="2"/>
  <c r="N272" i="2"/>
  <c r="S272" i="2"/>
  <c r="W272" i="2"/>
  <c r="S227" i="2"/>
  <c r="W227" i="2"/>
  <c r="G233" i="2"/>
  <c r="L233" i="2"/>
  <c r="Q233" i="2"/>
  <c r="U233" i="2"/>
  <c r="H236" i="2"/>
  <c r="M236" i="2"/>
  <c r="R236" i="2"/>
  <c r="V236" i="2"/>
  <c r="G237" i="2"/>
  <c r="L237" i="2"/>
  <c r="Q237" i="2"/>
  <c r="U237" i="2"/>
  <c r="F238" i="2"/>
  <c r="O238" i="2"/>
  <c r="T238" i="2"/>
  <c r="I239" i="2"/>
  <c r="J239" i="2" s="1"/>
  <c r="S239" i="2"/>
  <c r="W239" i="2"/>
  <c r="H240" i="2"/>
  <c r="M240" i="2"/>
  <c r="R240" i="2"/>
  <c r="V240" i="2"/>
  <c r="G249" i="2"/>
  <c r="H63" i="1" s="1"/>
  <c r="L249" i="2"/>
  <c r="Q249" i="2"/>
  <c r="U249" i="2"/>
  <c r="I255" i="2"/>
  <c r="J255" i="2" s="1"/>
  <c r="W255" i="2"/>
  <c r="H256" i="2"/>
  <c r="I47" i="1" s="1"/>
  <c r="M256" i="2"/>
  <c r="R256" i="2"/>
  <c r="V256" i="2"/>
  <c r="G257" i="2"/>
  <c r="L257" i="2"/>
  <c r="Q257" i="2"/>
  <c r="U257" i="2"/>
  <c r="F258" i="2"/>
  <c r="G265" i="2"/>
  <c r="L265" i="2"/>
  <c r="Q265" i="2"/>
  <c r="U265" i="2"/>
  <c r="G269" i="2"/>
  <c r="L269" i="2"/>
  <c r="Q269" i="2"/>
  <c r="U269" i="2"/>
  <c r="F270" i="2"/>
  <c r="I271" i="2"/>
  <c r="J271" i="2" s="1"/>
  <c r="W271" i="2"/>
  <c r="H272" i="2"/>
  <c r="I51" i="1" s="1"/>
  <c r="M272" i="2"/>
  <c r="R272" i="2"/>
  <c r="V272" i="2"/>
  <c r="I275" i="2"/>
  <c r="J275" i="2" s="1"/>
  <c r="W275" i="2"/>
  <c r="H276" i="2"/>
  <c r="M276" i="2"/>
  <c r="R276" i="2"/>
  <c r="V276" i="2"/>
  <c r="H227" i="2"/>
  <c r="M227" i="2"/>
  <c r="R227" i="2"/>
  <c r="V227" i="2"/>
  <c r="F233" i="2"/>
  <c r="T233" i="2"/>
  <c r="G236" i="2"/>
  <c r="L236" i="2"/>
  <c r="Q236" i="2"/>
  <c r="U236" i="2"/>
  <c r="F237" i="2"/>
  <c r="T237" i="2"/>
  <c r="I238" i="2"/>
  <c r="J238" i="2" s="1"/>
  <c r="N238" i="2"/>
  <c r="S238" i="2"/>
  <c r="W238" i="2"/>
  <c r="H239" i="2"/>
  <c r="M239" i="2"/>
  <c r="R239" i="2"/>
  <c r="V239" i="2"/>
  <c r="G240" i="2"/>
  <c r="L240" i="2"/>
  <c r="Q240" i="2"/>
  <c r="U240" i="2"/>
  <c r="F249" i="2"/>
  <c r="G63" i="1" s="1"/>
  <c r="F63" i="1" s="1"/>
  <c r="O249" i="2"/>
  <c r="T249" i="2"/>
  <c r="H255" i="2"/>
  <c r="M255" i="2"/>
  <c r="R255" i="2"/>
  <c r="V255" i="2"/>
  <c r="G256" i="2"/>
  <c r="H47" i="1" s="1"/>
  <c r="L256" i="2"/>
  <c r="Q256" i="2"/>
  <c r="U256" i="2"/>
  <c r="F257" i="2"/>
  <c r="O257" i="2"/>
  <c r="T257" i="2"/>
  <c r="W258" i="2"/>
  <c r="F265" i="2"/>
  <c r="F269" i="2"/>
  <c r="T269" i="2"/>
  <c r="I270" i="2"/>
  <c r="J270" i="2" s="1"/>
  <c r="W270" i="2"/>
  <c r="H271" i="2"/>
  <c r="M271" i="2"/>
  <c r="R271" i="2"/>
  <c r="V271" i="2"/>
  <c r="G272" i="2"/>
  <c r="H51" i="1" s="1"/>
  <c r="L272" i="2"/>
  <c r="Q272" i="2"/>
  <c r="U272" i="2"/>
  <c r="H275" i="2"/>
  <c r="M275" i="2"/>
  <c r="R275" i="2"/>
  <c r="V275" i="2"/>
  <c r="G276" i="2"/>
  <c r="L276" i="2"/>
  <c r="Q276" i="2"/>
  <c r="U276" i="2"/>
  <c r="G284" i="2"/>
  <c r="L284" i="2"/>
  <c r="Q284" i="2"/>
  <c r="U284" i="2"/>
  <c r="F1021" i="2"/>
  <c r="S936" i="2"/>
  <c r="T936" i="2" s="1"/>
  <c r="X936" i="2" s="1"/>
  <c r="N929" i="2"/>
  <c r="O929" i="2" s="1"/>
  <c r="N925" i="2"/>
  <c r="O925" i="2" s="1"/>
  <c r="S873" i="2"/>
  <c r="T873" i="2" s="1"/>
  <c r="X873" i="2" s="1"/>
  <c r="N862" i="2"/>
  <c r="O862" i="2" s="1"/>
  <c r="N849" i="2"/>
  <c r="O849" i="2" s="1"/>
  <c r="S845" i="2"/>
  <c r="T845" i="2" s="1"/>
  <c r="X845" i="2" s="1"/>
  <c r="N800" i="2"/>
  <c r="O800" i="2" s="1"/>
  <c r="O219" i="2" s="1"/>
  <c r="N792" i="2"/>
  <c r="O792" i="2" s="1"/>
  <c r="S791" i="2"/>
  <c r="T791" i="2" s="1"/>
  <c r="X791" i="2" s="1"/>
  <c r="S741" i="2"/>
  <c r="T741" i="2" s="1"/>
  <c r="X741" i="2" s="1"/>
  <c r="S735" i="2"/>
  <c r="T735" i="2" s="1"/>
  <c r="X735" i="2" s="1"/>
  <c r="S730" i="2"/>
  <c r="T730" i="2" s="1"/>
  <c r="X730" i="2" s="1"/>
  <c r="S729" i="2"/>
  <c r="T729" i="2" s="1"/>
  <c r="X729" i="2" s="1"/>
  <c r="H745" i="2"/>
  <c r="S714" i="2"/>
  <c r="T714" i="2" s="1"/>
  <c r="X714" i="2" s="1"/>
  <c r="Q745" i="2"/>
  <c r="S665" i="2"/>
  <c r="T665" i="2" s="1"/>
  <c r="X665" i="2" s="1"/>
  <c r="S663" i="2"/>
  <c r="T663" i="2" s="1"/>
  <c r="X663" i="2" s="1"/>
  <c r="S662" i="2"/>
  <c r="T662" i="2" s="1"/>
  <c r="X662" i="2" s="1"/>
  <c r="I87" i="1"/>
  <c r="G58" i="1"/>
  <c r="W297" i="2"/>
  <c r="S297" i="2"/>
  <c r="I297" i="2"/>
  <c r="J297" i="2" s="1"/>
  <c r="T296" i="2"/>
  <c r="O296" i="2"/>
  <c r="F296" i="2"/>
  <c r="G54" i="1" s="1"/>
  <c r="U295" i="2"/>
  <c r="Q295" i="2"/>
  <c r="L295" i="2"/>
  <c r="G295" i="2"/>
  <c r="V294" i="2"/>
  <c r="R294" i="2"/>
  <c r="M294" i="2"/>
  <c r="H294" i="2"/>
  <c r="I53" i="1" s="1"/>
  <c r="W293" i="2"/>
  <c r="F292" i="2"/>
  <c r="U291" i="2"/>
  <c r="Q291" i="2"/>
  <c r="L291" i="2"/>
  <c r="G291" i="2"/>
  <c r="V290" i="2"/>
  <c r="R290" i="2"/>
  <c r="M290" i="2"/>
  <c r="H290" i="2"/>
  <c r="W289" i="2"/>
  <c r="I289" i="2"/>
  <c r="J289" i="2" s="1"/>
  <c r="F288" i="2"/>
  <c r="G50" i="1" s="1"/>
  <c r="U287" i="2"/>
  <c r="Q287" i="2"/>
  <c r="L287" i="2"/>
  <c r="G287" i="2"/>
  <c r="V286" i="2"/>
  <c r="R286" i="2"/>
  <c r="M286" i="2"/>
  <c r="H286" i="2"/>
  <c r="W285" i="2"/>
  <c r="I285" i="2"/>
  <c r="J285" i="2" s="1"/>
  <c r="W284" i="2"/>
  <c r="R284" i="2"/>
  <c r="L283" i="2"/>
  <c r="F283" i="2"/>
  <c r="T282" i="2"/>
  <c r="M282" i="2"/>
  <c r="G282" i="2"/>
  <c r="U281" i="2"/>
  <c r="H281" i="2"/>
  <c r="V280" i="2"/>
  <c r="O280" i="2"/>
  <c r="I280" i="2"/>
  <c r="J280" i="2" s="1"/>
  <c r="W279" i="2"/>
  <c r="F279" i="2"/>
  <c r="Q278" i="2"/>
  <c r="G278" i="2"/>
  <c r="R277" i="2"/>
  <c r="H188" i="2"/>
  <c r="M188" i="2"/>
  <c r="R188" i="2"/>
  <c r="V188" i="2"/>
  <c r="G189" i="2"/>
  <c r="L189" i="2"/>
  <c r="Q189" i="2"/>
  <c r="U189" i="2"/>
  <c r="I191" i="2"/>
  <c r="J191" i="2" s="1"/>
  <c r="S191" i="2"/>
  <c r="W191" i="2"/>
  <c r="H192" i="2"/>
  <c r="M192" i="2"/>
  <c r="R192" i="2"/>
  <c r="V192" i="2"/>
  <c r="G193" i="2"/>
  <c r="L193" i="2"/>
  <c r="Q193" i="2"/>
  <c r="U193" i="2"/>
  <c r="F194" i="2"/>
  <c r="T194" i="2"/>
  <c r="I195" i="2"/>
  <c r="J195" i="2" s="1"/>
  <c r="S195" i="2"/>
  <c r="W195" i="2"/>
  <c r="G197" i="2"/>
  <c r="L197" i="2"/>
  <c r="Q197" i="2"/>
  <c r="U197" i="2"/>
  <c r="F198" i="2"/>
  <c r="T198" i="2"/>
  <c r="I199" i="2"/>
  <c r="J199" i="2" s="1"/>
  <c r="S199" i="2"/>
  <c r="W199" i="2"/>
  <c r="H200" i="2"/>
  <c r="M200" i="2"/>
  <c r="R200" i="2"/>
  <c r="V200" i="2"/>
  <c r="G201" i="2"/>
  <c r="L201" i="2"/>
  <c r="Q201" i="2"/>
  <c r="U201" i="2"/>
  <c r="F202" i="2"/>
  <c r="T202" i="2"/>
  <c r="I203" i="2"/>
  <c r="J203" i="2" s="1"/>
  <c r="S203" i="2"/>
  <c r="W203" i="2"/>
  <c r="F206" i="2"/>
  <c r="I207" i="2"/>
  <c r="J207" i="2" s="1"/>
  <c r="N207" i="2"/>
  <c r="W207" i="2"/>
  <c r="H208" i="2"/>
  <c r="M208" i="2"/>
  <c r="R208" i="2"/>
  <c r="V208" i="2"/>
  <c r="G209" i="2"/>
  <c r="L209" i="2"/>
  <c r="Q209" i="2"/>
  <c r="U209" i="2"/>
  <c r="F210" i="2"/>
  <c r="I211" i="2"/>
  <c r="J211" i="2" s="1"/>
  <c r="W211" i="2"/>
  <c r="H212" i="2"/>
  <c r="M212" i="2"/>
  <c r="R212" i="2"/>
  <c r="V212" i="2"/>
  <c r="G213" i="2"/>
  <c r="L213" i="2"/>
  <c r="Q213" i="2"/>
  <c r="U213" i="2"/>
  <c r="F214" i="2"/>
  <c r="T214" i="2"/>
  <c r="I215" i="2"/>
  <c r="J215" i="2" s="1"/>
  <c r="S215" i="2"/>
  <c r="W215" i="2"/>
  <c r="H216" i="2"/>
  <c r="M216" i="2"/>
  <c r="R216" i="2"/>
  <c r="V216" i="2"/>
  <c r="G217" i="2"/>
  <c r="L217" i="2"/>
  <c r="Q217" i="2"/>
  <c r="U217" i="2"/>
  <c r="F218" i="2"/>
  <c r="T218" i="2"/>
  <c r="I219" i="2"/>
  <c r="J219" i="2" s="1"/>
  <c r="N219" i="2"/>
  <c r="W219" i="2"/>
  <c r="H220" i="2"/>
  <c r="M220" i="2"/>
  <c r="R220" i="2"/>
  <c r="V220" i="2"/>
  <c r="G221" i="2"/>
  <c r="L221" i="2"/>
  <c r="Q221" i="2"/>
  <c r="U221" i="2"/>
  <c r="F222" i="2"/>
  <c r="H224" i="2"/>
  <c r="M224" i="2"/>
  <c r="R224" i="2"/>
  <c r="V224" i="2"/>
  <c r="G225" i="2"/>
  <c r="L225" i="2"/>
  <c r="Q225" i="2"/>
  <c r="G188" i="2"/>
  <c r="L188" i="2"/>
  <c r="Q188" i="2"/>
  <c r="U188" i="2"/>
  <c r="F189" i="2"/>
  <c r="T189" i="2"/>
  <c r="H191" i="2"/>
  <c r="M191" i="2"/>
  <c r="R191" i="2"/>
  <c r="V191" i="2"/>
  <c r="G192" i="2"/>
  <c r="L192" i="2"/>
  <c r="Q192" i="2"/>
  <c r="U192" i="2"/>
  <c r="F193" i="2"/>
  <c r="T193" i="2"/>
  <c r="I194" i="2"/>
  <c r="J194" i="2" s="1"/>
  <c r="N194" i="2"/>
  <c r="S194" i="2"/>
  <c r="W194" i="2"/>
  <c r="H195" i="2"/>
  <c r="M195" i="2"/>
  <c r="R195" i="2"/>
  <c r="V195" i="2"/>
  <c r="F197" i="2"/>
  <c r="T197" i="2"/>
  <c r="I198" i="2"/>
  <c r="J198" i="2" s="1"/>
  <c r="S198" i="2"/>
  <c r="W198" i="2"/>
  <c r="H199" i="2"/>
  <c r="M199" i="2"/>
  <c r="R199" i="2"/>
  <c r="V199" i="2"/>
  <c r="G200" i="2"/>
  <c r="L200" i="2"/>
  <c r="Q200" i="2"/>
  <c r="U200" i="2"/>
  <c r="F201" i="2"/>
  <c r="T201" i="2"/>
  <c r="I202" i="2"/>
  <c r="J202" i="2" s="1"/>
  <c r="S202" i="2"/>
  <c r="W202" i="2"/>
  <c r="H203" i="2"/>
  <c r="M203" i="2"/>
  <c r="R203" i="2"/>
  <c r="V203" i="2"/>
  <c r="I206" i="2"/>
  <c r="J206" i="2" s="1"/>
  <c r="W206" i="2"/>
  <c r="H207" i="2"/>
  <c r="M207" i="2"/>
  <c r="R207" i="2"/>
  <c r="V207" i="2"/>
  <c r="G208" i="2"/>
  <c r="L208" i="2"/>
  <c r="Q208" i="2"/>
  <c r="U208" i="2"/>
  <c r="F209" i="2"/>
  <c r="I210" i="2"/>
  <c r="J210" i="2" s="1"/>
  <c r="W210" i="2"/>
  <c r="H211" i="2"/>
  <c r="M211" i="2"/>
  <c r="R211" i="2"/>
  <c r="V211" i="2"/>
  <c r="G212" i="2"/>
  <c r="L212" i="2"/>
  <c r="Q212" i="2"/>
  <c r="U212" i="2"/>
  <c r="F213" i="2"/>
  <c r="I214" i="2"/>
  <c r="J214" i="2" s="1"/>
  <c r="S214" i="2"/>
  <c r="W214" i="2"/>
  <c r="H215" i="2"/>
  <c r="M215" i="2"/>
  <c r="R215" i="2"/>
  <c r="V215" i="2"/>
  <c r="G216" i="2"/>
  <c r="L216" i="2"/>
  <c r="Q216" i="2"/>
  <c r="U216" i="2"/>
  <c r="F217" i="2"/>
  <c r="O217" i="2"/>
  <c r="I218" i="2"/>
  <c r="J218" i="2" s="1"/>
  <c r="S218" i="2"/>
  <c r="W218" i="2"/>
  <c r="H219" i="2"/>
  <c r="M219" i="2"/>
  <c r="R219" i="2"/>
  <c r="V219" i="2"/>
  <c r="G220" i="2"/>
  <c r="L220" i="2"/>
  <c r="Q220" i="2"/>
  <c r="U220" i="2"/>
  <c r="F221" i="2"/>
  <c r="T221" i="2"/>
  <c r="I222" i="2"/>
  <c r="J222" i="2" s="1"/>
  <c r="W222" i="2"/>
  <c r="G224" i="2"/>
  <c r="L224" i="2"/>
  <c r="Q224" i="2"/>
  <c r="U224" i="2"/>
  <c r="F225" i="2"/>
  <c r="T225" i="2"/>
  <c r="F188" i="2"/>
  <c r="T188" i="2"/>
  <c r="I189" i="2"/>
  <c r="J189" i="2" s="1"/>
  <c r="S189" i="2"/>
  <c r="W189" i="2"/>
  <c r="G191" i="2"/>
  <c r="L191" i="2"/>
  <c r="Q191" i="2"/>
  <c r="U191" i="2"/>
  <c r="F192" i="2"/>
  <c r="T192" i="2"/>
  <c r="I193" i="2"/>
  <c r="J193" i="2" s="1"/>
  <c r="S193" i="2"/>
  <c r="W193" i="2"/>
  <c r="H194" i="2"/>
  <c r="M194" i="2"/>
  <c r="R194" i="2"/>
  <c r="V194" i="2"/>
  <c r="G195" i="2"/>
  <c r="L195" i="2"/>
  <c r="Q195" i="2"/>
  <c r="U195" i="2"/>
  <c r="I197" i="2"/>
  <c r="J197" i="2" s="1"/>
  <c r="S197" i="2"/>
  <c r="W197" i="2"/>
  <c r="H198" i="2"/>
  <c r="M198" i="2"/>
  <c r="R198" i="2"/>
  <c r="V198" i="2"/>
  <c r="G199" i="2"/>
  <c r="L199" i="2"/>
  <c r="Q199" i="2"/>
  <c r="U199" i="2"/>
  <c r="F200" i="2"/>
  <c r="T200" i="2"/>
  <c r="I201" i="2"/>
  <c r="J201" i="2" s="1"/>
  <c r="N201" i="2"/>
  <c r="S201" i="2"/>
  <c r="W201" i="2"/>
  <c r="H202" i="2"/>
  <c r="M202" i="2"/>
  <c r="R202" i="2"/>
  <c r="V202" i="2"/>
  <c r="G203" i="2"/>
  <c r="L203" i="2"/>
  <c r="Q203" i="2"/>
  <c r="U203" i="2"/>
  <c r="H206" i="2"/>
  <c r="M206" i="2"/>
  <c r="R206" i="2"/>
  <c r="V206" i="2"/>
  <c r="G207" i="2"/>
  <c r="L207" i="2"/>
  <c r="Q207" i="2"/>
  <c r="U207" i="2"/>
  <c r="F208" i="2"/>
  <c r="T208" i="2"/>
  <c r="I209" i="2"/>
  <c r="J209" i="2" s="1"/>
  <c r="W209" i="2"/>
  <c r="H210" i="2"/>
  <c r="M210" i="2"/>
  <c r="R210" i="2"/>
  <c r="V210" i="2"/>
  <c r="G211" i="2"/>
  <c r="L211" i="2"/>
  <c r="Q211" i="2"/>
  <c r="U211" i="2"/>
  <c r="F212" i="2"/>
  <c r="I213" i="2"/>
  <c r="J213" i="2" s="1"/>
  <c r="W213" i="2"/>
  <c r="H214" i="2"/>
  <c r="M214" i="2"/>
  <c r="R214" i="2"/>
  <c r="V214" i="2"/>
  <c r="G215" i="2"/>
  <c r="L215" i="2"/>
  <c r="Q215" i="2"/>
  <c r="U215" i="2"/>
  <c r="F216" i="2"/>
  <c r="T216" i="2"/>
  <c r="I217" i="2"/>
  <c r="J217" i="2" s="1"/>
  <c r="W217" i="2"/>
  <c r="H218" i="2"/>
  <c r="M218" i="2"/>
  <c r="R218" i="2"/>
  <c r="V218" i="2"/>
  <c r="G219" i="2"/>
  <c r="L219" i="2"/>
  <c r="Q219" i="2"/>
  <c r="U219" i="2"/>
  <c r="F220" i="2"/>
  <c r="I221" i="2"/>
  <c r="J221" i="2" s="1"/>
  <c r="S221" i="2"/>
  <c r="W221" i="2"/>
  <c r="H222" i="2"/>
  <c r="M222" i="2"/>
  <c r="R222" i="2"/>
  <c r="V222" i="2"/>
  <c r="F224" i="2"/>
  <c r="T224" i="2"/>
  <c r="I225" i="2"/>
  <c r="J225" i="2" s="1"/>
  <c r="S225" i="2"/>
  <c r="W225" i="2"/>
  <c r="H226" i="2"/>
  <c r="M226" i="2"/>
  <c r="I188" i="2"/>
  <c r="J188" i="2" s="1"/>
  <c r="S188" i="2"/>
  <c r="W188" i="2"/>
  <c r="H189" i="2"/>
  <c r="M189" i="2"/>
  <c r="R189" i="2"/>
  <c r="V189" i="2"/>
  <c r="F191" i="2"/>
  <c r="T191" i="2"/>
  <c r="X191" i="2" s="1"/>
  <c r="I192" i="2"/>
  <c r="J192" i="2" s="1"/>
  <c r="S192" i="2"/>
  <c r="W192" i="2"/>
  <c r="H193" i="2"/>
  <c r="M193" i="2"/>
  <c r="R193" i="2"/>
  <c r="V193" i="2"/>
  <c r="G194" i="2"/>
  <c r="L194" i="2"/>
  <c r="Q194" i="2"/>
  <c r="U194" i="2"/>
  <c r="F195" i="2"/>
  <c r="T195" i="2"/>
  <c r="H197" i="2"/>
  <c r="M197" i="2"/>
  <c r="R197" i="2"/>
  <c r="V197" i="2"/>
  <c r="G198" i="2"/>
  <c r="L198" i="2"/>
  <c r="Q198" i="2"/>
  <c r="U198" i="2"/>
  <c r="F199" i="2"/>
  <c r="T199" i="2"/>
  <c r="I200" i="2"/>
  <c r="J200" i="2" s="1"/>
  <c r="S200" i="2"/>
  <c r="W200" i="2"/>
  <c r="H201" i="2"/>
  <c r="M201" i="2"/>
  <c r="R201" i="2"/>
  <c r="V201" i="2"/>
  <c r="G202" i="2"/>
  <c r="L202" i="2"/>
  <c r="Q202" i="2"/>
  <c r="U202" i="2"/>
  <c r="F203" i="2"/>
  <c r="T203" i="2"/>
  <c r="G206" i="2"/>
  <c r="L206" i="2"/>
  <c r="Q206" i="2"/>
  <c r="U206" i="2"/>
  <c r="F207" i="2"/>
  <c r="O207" i="2"/>
  <c r="I208" i="2"/>
  <c r="J208" i="2" s="1"/>
  <c r="W208" i="2"/>
  <c r="H209" i="2"/>
  <c r="M209" i="2"/>
  <c r="R209" i="2"/>
  <c r="V209" i="2"/>
  <c r="G210" i="2"/>
  <c r="L210" i="2"/>
  <c r="Q210" i="2"/>
  <c r="U210" i="2"/>
  <c r="F211" i="2"/>
  <c r="O211" i="2"/>
  <c r="I212" i="2"/>
  <c r="J212" i="2" s="1"/>
  <c r="W212" i="2"/>
  <c r="H213" i="2"/>
  <c r="M213" i="2"/>
  <c r="R213" i="2"/>
  <c r="V213" i="2"/>
  <c r="G214" i="2"/>
  <c r="L214" i="2"/>
  <c r="Q214" i="2"/>
  <c r="U214" i="2"/>
  <c r="F215" i="2"/>
  <c r="T215" i="2"/>
  <c r="I216" i="2"/>
  <c r="J216" i="2" s="1"/>
  <c r="S216" i="2"/>
  <c r="W216" i="2"/>
  <c r="H217" i="2"/>
  <c r="M217" i="2"/>
  <c r="R217" i="2"/>
  <c r="V217" i="2"/>
  <c r="G218" i="2"/>
  <c r="L218" i="2"/>
  <c r="Q218" i="2"/>
  <c r="U218" i="2"/>
  <c r="F219" i="2"/>
  <c r="I220" i="2"/>
  <c r="J220" i="2" s="1"/>
  <c r="W220" i="2"/>
  <c r="H221" i="2"/>
  <c r="M221" i="2"/>
  <c r="R221" i="2"/>
  <c r="V221" i="2"/>
  <c r="G222" i="2"/>
  <c r="L222" i="2"/>
  <c r="Q222" i="2"/>
  <c r="U222" i="2"/>
  <c r="I224" i="2"/>
  <c r="J224" i="2" s="1"/>
  <c r="N224" i="2"/>
  <c r="S224" i="2"/>
  <c r="W224" i="2"/>
  <c r="H225" i="2"/>
  <c r="R225" i="2"/>
  <c r="F226" i="2"/>
  <c r="L226" i="2"/>
  <c r="R226" i="2"/>
  <c r="V226" i="2"/>
  <c r="F228" i="2"/>
  <c r="T228" i="2"/>
  <c r="I229" i="2"/>
  <c r="J229" i="2" s="1"/>
  <c r="S229" i="2"/>
  <c r="W229" i="2"/>
  <c r="H230" i="2"/>
  <c r="M230" i="2"/>
  <c r="R230" i="2"/>
  <c r="V230" i="2"/>
  <c r="G231" i="2"/>
  <c r="L231" i="2"/>
  <c r="Q231" i="2"/>
  <c r="U231" i="2"/>
  <c r="F232" i="2"/>
  <c r="T232" i="2"/>
  <c r="H234" i="2"/>
  <c r="M234" i="2"/>
  <c r="R234" i="2"/>
  <c r="V234" i="2"/>
  <c r="G235" i="2"/>
  <c r="L235" i="2"/>
  <c r="Q235" i="2"/>
  <c r="U235" i="2"/>
  <c r="I241" i="2"/>
  <c r="J241" i="2" s="1"/>
  <c r="S241" i="2"/>
  <c r="W241" i="2"/>
  <c r="H242" i="2"/>
  <c r="M242" i="2"/>
  <c r="R242" i="2"/>
  <c r="V242" i="2"/>
  <c r="G243" i="2"/>
  <c r="L243" i="2"/>
  <c r="Q243" i="2"/>
  <c r="U243" i="2"/>
  <c r="F244" i="2"/>
  <c r="T244" i="2"/>
  <c r="I245" i="2"/>
  <c r="J245" i="2" s="1"/>
  <c r="S245" i="2"/>
  <c r="W245" i="2"/>
  <c r="H246" i="2"/>
  <c r="M246" i="2"/>
  <c r="R246" i="2"/>
  <c r="V246" i="2"/>
  <c r="G247" i="2"/>
  <c r="L247" i="2"/>
  <c r="Q247" i="2"/>
  <c r="U247" i="2"/>
  <c r="F248" i="2"/>
  <c r="T248" i="2"/>
  <c r="H250" i="2"/>
  <c r="M250" i="2"/>
  <c r="R250" i="2"/>
  <c r="V250" i="2"/>
  <c r="G251" i="2"/>
  <c r="L251" i="2"/>
  <c r="Q251" i="2"/>
  <c r="U251" i="2"/>
  <c r="F252" i="2"/>
  <c r="O252" i="2"/>
  <c r="T252" i="2"/>
  <c r="I253" i="2"/>
  <c r="J253" i="2" s="1"/>
  <c r="N253" i="2"/>
  <c r="S253" i="2"/>
  <c r="W253" i="2"/>
  <c r="H254" i="2"/>
  <c r="M254" i="2"/>
  <c r="R254" i="2"/>
  <c r="V254" i="2"/>
  <c r="G259" i="2"/>
  <c r="L259" i="2"/>
  <c r="Q259" i="2"/>
  <c r="U259" i="2"/>
  <c r="F260" i="2"/>
  <c r="I261" i="2"/>
  <c r="J261" i="2" s="1"/>
  <c r="W261" i="2"/>
  <c r="H262" i="2"/>
  <c r="M262" i="2"/>
  <c r="R262" i="2"/>
  <c r="V262" i="2"/>
  <c r="G263" i="2"/>
  <c r="L263" i="2"/>
  <c r="Q263" i="2"/>
  <c r="U263" i="2"/>
  <c r="F264" i="2"/>
  <c r="T264" i="2"/>
  <c r="H266" i="2"/>
  <c r="M266" i="2"/>
  <c r="R266" i="2"/>
  <c r="V266" i="2"/>
  <c r="G267" i="2"/>
  <c r="L267" i="2"/>
  <c r="Q267" i="2"/>
  <c r="U267" i="2"/>
  <c r="F268" i="2"/>
  <c r="I273" i="2"/>
  <c r="J273" i="2" s="1"/>
  <c r="N273" i="2"/>
  <c r="S273" i="2"/>
  <c r="W273" i="2"/>
  <c r="H274" i="2"/>
  <c r="M274" i="2"/>
  <c r="R274" i="2"/>
  <c r="V274" i="2"/>
  <c r="M225" i="2"/>
  <c r="Q226" i="2"/>
  <c r="U226" i="2"/>
  <c r="I228" i="2"/>
  <c r="J228" i="2" s="1"/>
  <c r="S228" i="2"/>
  <c r="W228" i="2"/>
  <c r="H229" i="2"/>
  <c r="M229" i="2"/>
  <c r="R229" i="2"/>
  <c r="V229" i="2"/>
  <c r="G230" i="2"/>
  <c r="L230" i="2"/>
  <c r="Q230" i="2"/>
  <c r="U230" i="2"/>
  <c r="F231" i="2"/>
  <c r="T231" i="2"/>
  <c r="I232" i="2"/>
  <c r="J232" i="2" s="1"/>
  <c r="S232" i="2"/>
  <c r="W232" i="2"/>
  <c r="G234" i="2"/>
  <c r="L234" i="2"/>
  <c r="Q234" i="2"/>
  <c r="U234" i="2"/>
  <c r="F235" i="2"/>
  <c r="T235" i="2"/>
  <c r="H241" i="2"/>
  <c r="M241" i="2"/>
  <c r="R241" i="2"/>
  <c r="V241" i="2"/>
  <c r="G242" i="2"/>
  <c r="L242" i="2"/>
  <c r="Q242" i="2"/>
  <c r="U242" i="2"/>
  <c r="F243" i="2"/>
  <c r="T243" i="2"/>
  <c r="I244" i="2"/>
  <c r="J244" i="2" s="1"/>
  <c r="S244" i="2"/>
  <c r="W244" i="2"/>
  <c r="H245" i="2"/>
  <c r="M245" i="2"/>
  <c r="R245" i="2"/>
  <c r="V245" i="2"/>
  <c r="G246" i="2"/>
  <c r="L246" i="2"/>
  <c r="Q246" i="2"/>
  <c r="U246" i="2"/>
  <c r="F247" i="2"/>
  <c r="T247" i="2"/>
  <c r="I248" i="2"/>
  <c r="J248" i="2" s="1"/>
  <c r="S248" i="2"/>
  <c r="W248" i="2"/>
  <c r="G250" i="2"/>
  <c r="L250" i="2"/>
  <c r="Q250" i="2"/>
  <c r="U250" i="2"/>
  <c r="F251" i="2"/>
  <c r="O251" i="2"/>
  <c r="T251" i="2"/>
  <c r="I252" i="2"/>
  <c r="J252" i="2" s="1"/>
  <c r="N252" i="2"/>
  <c r="S252" i="2"/>
  <c r="W252" i="2"/>
  <c r="H253" i="2"/>
  <c r="M253" i="2"/>
  <c r="R253" i="2"/>
  <c r="V253" i="2"/>
  <c r="G254" i="2"/>
  <c r="L254" i="2"/>
  <c r="Q254" i="2"/>
  <c r="U254" i="2"/>
  <c r="F259" i="2"/>
  <c r="I260" i="2"/>
  <c r="J260" i="2" s="1"/>
  <c r="W260" i="2"/>
  <c r="H261" i="2"/>
  <c r="M261" i="2"/>
  <c r="R261" i="2"/>
  <c r="V261" i="2"/>
  <c r="G262" i="2"/>
  <c r="L262" i="2"/>
  <c r="Q262" i="2"/>
  <c r="U262" i="2"/>
  <c r="F263" i="2"/>
  <c r="I264" i="2"/>
  <c r="J264" i="2" s="1"/>
  <c r="S264" i="2"/>
  <c r="W264" i="2"/>
  <c r="G266" i="2"/>
  <c r="L266" i="2"/>
  <c r="Q266" i="2"/>
  <c r="U266" i="2"/>
  <c r="F267" i="2"/>
  <c r="I268" i="2"/>
  <c r="J268" i="2" s="1"/>
  <c r="W268" i="2"/>
  <c r="H273" i="2"/>
  <c r="M273" i="2"/>
  <c r="R273" i="2"/>
  <c r="V273" i="2"/>
  <c r="G274" i="2"/>
  <c r="L274" i="2"/>
  <c r="Q274" i="2"/>
  <c r="V225" i="2"/>
  <c r="I226" i="2"/>
  <c r="J226" i="2" s="1"/>
  <c r="T226" i="2"/>
  <c r="H228" i="2"/>
  <c r="M228" i="2"/>
  <c r="R228" i="2"/>
  <c r="V228" i="2"/>
  <c r="G229" i="2"/>
  <c r="L229" i="2"/>
  <c r="Q229" i="2"/>
  <c r="U229" i="2"/>
  <c r="F230" i="2"/>
  <c r="T230" i="2"/>
  <c r="I231" i="2"/>
  <c r="J231" i="2" s="1"/>
  <c r="N231" i="2"/>
  <c r="S231" i="2"/>
  <c r="W231" i="2"/>
  <c r="H232" i="2"/>
  <c r="M232" i="2"/>
  <c r="R232" i="2"/>
  <c r="V232" i="2"/>
  <c r="F234" i="2"/>
  <c r="T234" i="2"/>
  <c r="I235" i="2"/>
  <c r="J235" i="2" s="1"/>
  <c r="S235" i="2"/>
  <c r="W235" i="2"/>
  <c r="G241" i="2"/>
  <c r="L241" i="2"/>
  <c r="Q241" i="2"/>
  <c r="U241" i="2"/>
  <c r="F242" i="2"/>
  <c r="T242" i="2"/>
  <c r="I243" i="2"/>
  <c r="J243" i="2" s="1"/>
  <c r="S243" i="2"/>
  <c r="W243" i="2"/>
  <c r="H244" i="2"/>
  <c r="M244" i="2"/>
  <c r="R244" i="2"/>
  <c r="V244" i="2"/>
  <c r="G245" i="2"/>
  <c r="L245" i="2"/>
  <c r="Q245" i="2"/>
  <c r="U245" i="2"/>
  <c r="F246" i="2"/>
  <c r="T246" i="2"/>
  <c r="I247" i="2"/>
  <c r="J247" i="2" s="1"/>
  <c r="S247" i="2"/>
  <c r="W247" i="2"/>
  <c r="H248" i="2"/>
  <c r="M248" i="2"/>
  <c r="R248" i="2"/>
  <c r="V248" i="2"/>
  <c r="F250" i="2"/>
  <c r="O250" i="2"/>
  <c r="T250" i="2"/>
  <c r="I251" i="2"/>
  <c r="J251" i="2" s="1"/>
  <c r="N251" i="2"/>
  <c r="S251" i="2"/>
  <c r="W251" i="2"/>
  <c r="H252" i="2"/>
  <c r="M252" i="2"/>
  <c r="R252" i="2"/>
  <c r="V252" i="2"/>
  <c r="G253" i="2"/>
  <c r="L253" i="2"/>
  <c r="Q253" i="2"/>
  <c r="U253" i="2"/>
  <c r="F254" i="2"/>
  <c r="O254" i="2"/>
  <c r="T254" i="2"/>
  <c r="I259" i="2"/>
  <c r="J259" i="2" s="1"/>
  <c r="S259" i="2"/>
  <c r="W259" i="2"/>
  <c r="H260" i="2"/>
  <c r="M260" i="2"/>
  <c r="R260" i="2"/>
  <c r="V260" i="2"/>
  <c r="G261" i="2"/>
  <c r="L261" i="2"/>
  <c r="Q261" i="2"/>
  <c r="U261" i="2"/>
  <c r="F262" i="2"/>
  <c r="I263" i="2"/>
  <c r="J263" i="2" s="1"/>
  <c r="W263" i="2"/>
  <c r="H264" i="2"/>
  <c r="M264" i="2"/>
  <c r="R264" i="2"/>
  <c r="V264" i="2"/>
  <c r="F266" i="2"/>
  <c r="I267" i="2"/>
  <c r="J267" i="2" s="1"/>
  <c r="W267" i="2"/>
  <c r="H268" i="2"/>
  <c r="M268" i="2"/>
  <c r="R268" i="2"/>
  <c r="V268" i="2"/>
  <c r="G273" i="2"/>
  <c r="L273" i="2"/>
  <c r="Q273" i="2"/>
  <c r="U273" i="2"/>
  <c r="F274" i="2"/>
  <c r="O274" i="2"/>
  <c r="T274" i="2"/>
  <c r="G277" i="2"/>
  <c r="L277" i="2"/>
  <c r="Q277" i="2"/>
  <c r="U277" i="2"/>
  <c r="F278" i="2"/>
  <c r="I279" i="2"/>
  <c r="J279" i="2" s="1"/>
  <c r="U225" i="2"/>
  <c r="G226" i="2"/>
  <c r="S226" i="2"/>
  <c r="W226" i="2"/>
  <c r="G228" i="2"/>
  <c r="L228" i="2"/>
  <c r="Q228" i="2"/>
  <c r="U228" i="2"/>
  <c r="F229" i="2"/>
  <c r="T229" i="2"/>
  <c r="I230" i="2"/>
  <c r="J230" i="2" s="1"/>
  <c r="S230" i="2"/>
  <c r="W230" i="2"/>
  <c r="H231" i="2"/>
  <c r="M231" i="2"/>
  <c r="R231" i="2"/>
  <c r="V231" i="2"/>
  <c r="G232" i="2"/>
  <c r="L232" i="2"/>
  <c r="Q232" i="2"/>
  <c r="U232" i="2"/>
  <c r="I234" i="2"/>
  <c r="J234" i="2" s="1"/>
  <c r="N234" i="2"/>
  <c r="S234" i="2"/>
  <c r="W234" i="2"/>
  <c r="H235" i="2"/>
  <c r="M235" i="2"/>
  <c r="R235" i="2"/>
  <c r="V235" i="2"/>
  <c r="F241" i="2"/>
  <c r="T241" i="2"/>
  <c r="I242" i="2"/>
  <c r="J242" i="2" s="1"/>
  <c r="S242" i="2"/>
  <c r="W242" i="2"/>
  <c r="H243" i="2"/>
  <c r="M243" i="2"/>
  <c r="R243" i="2"/>
  <c r="V243" i="2"/>
  <c r="G244" i="2"/>
  <c r="L244" i="2"/>
  <c r="Q244" i="2"/>
  <c r="U244" i="2"/>
  <c r="F245" i="2"/>
  <c r="T245" i="2"/>
  <c r="X245" i="2" s="1"/>
  <c r="I246" i="2"/>
  <c r="J246" i="2" s="1"/>
  <c r="S246" i="2"/>
  <c r="W246" i="2"/>
  <c r="H247" i="2"/>
  <c r="M247" i="2"/>
  <c r="R247" i="2"/>
  <c r="V247" i="2"/>
  <c r="G248" i="2"/>
  <c r="L248" i="2"/>
  <c r="Q248" i="2"/>
  <c r="U248" i="2"/>
  <c r="I250" i="2"/>
  <c r="J250" i="2" s="1"/>
  <c r="N250" i="2"/>
  <c r="S250" i="2"/>
  <c r="W250" i="2"/>
  <c r="H251" i="2"/>
  <c r="M251" i="2"/>
  <c r="R251" i="2"/>
  <c r="V251" i="2"/>
  <c r="G252" i="2"/>
  <c r="L252" i="2"/>
  <c r="Q252" i="2"/>
  <c r="U252" i="2"/>
  <c r="F253" i="2"/>
  <c r="O253" i="2"/>
  <c r="T253" i="2"/>
  <c r="I254" i="2"/>
  <c r="J254" i="2" s="1"/>
  <c r="N254" i="2"/>
  <c r="S254" i="2"/>
  <c r="W254" i="2"/>
  <c r="H259" i="2"/>
  <c r="M259" i="2"/>
  <c r="R259" i="2"/>
  <c r="V259" i="2"/>
  <c r="G260" i="2"/>
  <c r="L260" i="2"/>
  <c r="Q260" i="2"/>
  <c r="U260" i="2"/>
  <c r="F261" i="2"/>
  <c r="O261" i="2"/>
  <c r="I262" i="2"/>
  <c r="J262" i="2" s="1"/>
  <c r="W262" i="2"/>
  <c r="H263" i="2"/>
  <c r="M263" i="2"/>
  <c r="R263" i="2"/>
  <c r="V263" i="2"/>
  <c r="G264" i="2"/>
  <c r="L264" i="2"/>
  <c r="Q264" i="2"/>
  <c r="U264" i="2"/>
  <c r="I266" i="2"/>
  <c r="J266" i="2" s="1"/>
  <c r="W266" i="2"/>
  <c r="H267" i="2"/>
  <c r="M267" i="2"/>
  <c r="R267" i="2"/>
  <c r="V267" i="2"/>
  <c r="G268" i="2"/>
  <c r="L268" i="2"/>
  <c r="Q268" i="2"/>
  <c r="U268" i="2"/>
  <c r="F273" i="2"/>
  <c r="O273" i="2"/>
  <c r="T273" i="2"/>
  <c r="I274" i="2"/>
  <c r="J274" i="2" s="1"/>
  <c r="N274" i="2"/>
  <c r="S274" i="2"/>
  <c r="W274" i="2"/>
  <c r="F277" i="2"/>
  <c r="I278" i="2"/>
  <c r="J278" i="2" s="1"/>
  <c r="S278" i="2"/>
  <c r="W278" i="2"/>
  <c r="H279" i="2"/>
  <c r="M279" i="2"/>
  <c r="R279" i="2"/>
  <c r="V279" i="2"/>
  <c r="G280" i="2"/>
  <c r="L280" i="2"/>
  <c r="Q280" i="2"/>
  <c r="U280" i="2"/>
  <c r="F281" i="2"/>
  <c r="I282" i="2"/>
  <c r="J282" i="2" s="1"/>
  <c r="S282" i="2"/>
  <c r="W282" i="2"/>
  <c r="H283" i="2"/>
  <c r="M283" i="2"/>
  <c r="R283" i="2"/>
  <c r="V283" i="2"/>
  <c r="F285" i="2"/>
  <c r="I1090" i="2"/>
  <c r="J1090" i="2" s="1"/>
  <c r="S1009" i="2"/>
  <c r="T1009" i="2" s="1"/>
  <c r="X1009" i="2" s="1"/>
  <c r="N990" i="2"/>
  <c r="O990" i="2" s="1"/>
  <c r="N986" i="2"/>
  <c r="O986" i="2" s="1"/>
  <c r="O267" i="2" s="1"/>
  <c r="M1021" i="2"/>
  <c r="S981" i="2"/>
  <c r="T981" i="2" s="1"/>
  <c r="X981" i="2" s="1"/>
  <c r="W1021" i="2"/>
  <c r="Q1021" i="2"/>
  <c r="S974" i="2"/>
  <c r="T974" i="2" s="1"/>
  <c r="X974" i="2" s="1"/>
  <c r="I968" i="2"/>
  <c r="J968" i="2" s="1"/>
  <c r="S932" i="2"/>
  <c r="T932" i="2" s="1"/>
  <c r="X932" i="2" s="1"/>
  <c r="S928" i="2"/>
  <c r="T928" i="2" s="1"/>
  <c r="X928" i="2" s="1"/>
  <c r="N921" i="2"/>
  <c r="O921" i="2" s="1"/>
  <c r="N914" i="2"/>
  <c r="O914" i="2" s="1"/>
  <c r="I909" i="2"/>
  <c r="J909" i="2" s="1"/>
  <c r="S872" i="2"/>
  <c r="T872" i="2" s="1"/>
  <c r="X872" i="2" s="1"/>
  <c r="J841" i="2"/>
  <c r="J825" i="2"/>
  <c r="J816" i="2"/>
  <c r="J815" i="2"/>
  <c r="S790" i="2"/>
  <c r="T790" i="2" s="1"/>
  <c r="X790" i="2" s="1"/>
  <c r="J776" i="2"/>
  <c r="S734" i="2"/>
  <c r="T734" i="2" s="1"/>
  <c r="X734" i="2" s="1"/>
  <c r="S728" i="2"/>
  <c r="T728" i="2" s="1"/>
  <c r="X728" i="2" s="1"/>
  <c r="U745" i="2"/>
  <c r="S726" i="2"/>
  <c r="T726" i="2" s="1"/>
  <c r="X726" i="2" s="1"/>
  <c r="N720" i="2"/>
  <c r="O720" i="2" s="1"/>
  <c r="S713" i="2"/>
  <c r="T713" i="2" s="1"/>
  <c r="X713" i="2" s="1"/>
  <c r="N705" i="2"/>
  <c r="O705" i="2" s="1"/>
  <c r="J704" i="2"/>
  <c r="J684" i="2"/>
  <c r="J677" i="2"/>
  <c r="M745" i="2"/>
  <c r="M301" i="2" s="1"/>
  <c r="N659" i="2"/>
  <c r="O659" i="2" s="1"/>
  <c r="N655" i="2"/>
  <c r="O655" i="2" s="1"/>
  <c r="J654" i="2"/>
  <c r="J644" i="2"/>
  <c r="J637" i="2"/>
  <c r="F89" i="1"/>
  <c r="I88" i="1"/>
  <c r="F76" i="1"/>
  <c r="H58" i="1"/>
  <c r="T297" i="2"/>
  <c r="F297" i="2"/>
  <c r="G55" i="1" s="1"/>
  <c r="U296" i="2"/>
  <c r="Q296" i="2"/>
  <c r="L296" i="2"/>
  <c r="G296" i="2"/>
  <c r="H54" i="1" s="1"/>
  <c r="V295" i="2"/>
  <c r="R295" i="2"/>
  <c r="M295" i="2"/>
  <c r="H295" i="2"/>
  <c r="W294" i="2"/>
  <c r="I294" i="2"/>
  <c r="J294" i="2" s="1"/>
  <c r="F293" i="2"/>
  <c r="G52" i="1" s="1"/>
  <c r="U292" i="2"/>
  <c r="Q292" i="2"/>
  <c r="L292" i="2"/>
  <c r="G292" i="2"/>
  <c r="V291" i="2"/>
  <c r="R291" i="2"/>
  <c r="M291" i="2"/>
  <c r="H291" i="2"/>
  <c r="W290" i="2"/>
  <c r="I290" i="2"/>
  <c r="J290" i="2" s="1"/>
  <c r="F289" i="2"/>
  <c r="U288" i="2"/>
  <c r="Q288" i="2"/>
  <c r="L288" i="2"/>
  <c r="G288" i="2"/>
  <c r="H50" i="1" s="1"/>
  <c r="V287" i="2"/>
  <c r="R287" i="2"/>
  <c r="M287" i="2"/>
  <c r="H287" i="2"/>
  <c r="W286" i="2"/>
  <c r="S286" i="2"/>
  <c r="N286" i="2"/>
  <c r="I286" i="2"/>
  <c r="J286" i="2" s="1"/>
  <c r="M284" i="2"/>
  <c r="F284" i="2"/>
  <c r="G283" i="2"/>
  <c r="U282" i="2"/>
  <c r="H282" i="2"/>
  <c r="V281" i="2"/>
  <c r="Q281" i="2"/>
  <c r="I281" i="2"/>
  <c r="J281" i="2" s="1"/>
  <c r="W280" i="2"/>
  <c r="R280" i="2"/>
  <c r="Q279" i="2"/>
  <c r="G279" i="2"/>
  <c r="R278" i="2"/>
  <c r="H278" i="2"/>
  <c r="S277" i="2"/>
  <c r="I277" i="2"/>
  <c r="J277" i="2" s="1"/>
  <c r="U275" i="2"/>
  <c r="L275" i="2"/>
  <c r="U274" i="2"/>
  <c r="S865" i="2"/>
  <c r="V883" i="2"/>
  <c r="L745" i="2"/>
  <c r="G745" i="2"/>
  <c r="G301" i="2" s="1"/>
  <c r="G445" i="2" s="1"/>
  <c r="G87" i="1"/>
  <c r="I58" i="1"/>
  <c r="I56" i="1" s="1"/>
  <c r="G57" i="1"/>
  <c r="U297" i="2"/>
  <c r="Q297" i="2"/>
  <c r="L297" i="2"/>
  <c r="G297" i="2"/>
  <c r="H55" i="1" s="1"/>
  <c r="V296" i="2"/>
  <c r="R296" i="2"/>
  <c r="M296" i="2"/>
  <c r="H296" i="2"/>
  <c r="I54" i="1" s="1"/>
  <c r="W295" i="2"/>
  <c r="I295" i="2"/>
  <c r="J295" i="2" s="1"/>
  <c r="F294" i="2"/>
  <c r="G53" i="1" s="1"/>
  <c r="U293" i="2"/>
  <c r="Q293" i="2"/>
  <c r="L293" i="2"/>
  <c r="G293" i="2"/>
  <c r="H52" i="1" s="1"/>
  <c r="V292" i="2"/>
  <c r="R292" i="2"/>
  <c r="M292" i="2"/>
  <c r="H292" i="2"/>
  <c r="W291" i="2"/>
  <c r="I291" i="2"/>
  <c r="J291" i="2" s="1"/>
  <c r="F290" i="2"/>
  <c r="U289" i="2"/>
  <c r="Q289" i="2"/>
  <c r="L289" i="2"/>
  <c r="G289" i="2"/>
  <c r="V288" i="2"/>
  <c r="R288" i="2"/>
  <c r="M288" i="2"/>
  <c r="H288" i="2"/>
  <c r="I50" i="1" s="1"/>
  <c r="W287" i="2"/>
  <c r="S287" i="2"/>
  <c r="I287" i="2"/>
  <c r="J287" i="2" s="1"/>
  <c r="T286" i="2"/>
  <c r="O286" i="2"/>
  <c r="F286" i="2"/>
  <c r="U285" i="2"/>
  <c r="Q285" i="2"/>
  <c r="L285" i="2"/>
  <c r="G285" i="2"/>
  <c r="H284" i="2"/>
  <c r="U283" i="2"/>
  <c r="I283" i="2"/>
  <c r="J283" i="2" s="1"/>
  <c r="V282" i="2"/>
  <c r="Q282" i="2"/>
  <c r="W281" i="2"/>
  <c r="R281" i="2"/>
  <c r="L281" i="2"/>
  <c r="M280" i="2"/>
  <c r="F280" i="2"/>
  <c r="U278" i="2"/>
  <c r="L278" i="2"/>
  <c r="V277" i="2"/>
  <c r="M277" i="2"/>
  <c r="W276" i="2"/>
  <c r="F275" i="2"/>
  <c r="F32" i="1"/>
  <c r="I25" i="1"/>
  <c r="I22" i="1" s="1"/>
  <c r="I77" i="1"/>
  <c r="G68" i="1"/>
  <c r="F33" i="1"/>
  <c r="F26" i="1"/>
  <c r="F36" i="1"/>
  <c r="F31" i="1"/>
  <c r="G77" i="1"/>
  <c r="I68" i="1"/>
  <c r="H25" i="1"/>
  <c r="I151" i="2"/>
  <c r="J151" i="2" s="1"/>
  <c r="I121" i="2"/>
  <c r="J121" i="2" s="1"/>
  <c r="I108" i="2"/>
  <c r="J108" i="2" s="1"/>
  <c r="I33" i="2"/>
  <c r="J33" i="2" s="1"/>
  <c r="I22" i="2"/>
  <c r="J140" i="2"/>
  <c r="J91" i="2"/>
  <c r="J66" i="2"/>
  <c r="J59" i="2"/>
  <c r="J48" i="2"/>
  <c r="H77" i="1"/>
  <c r="H68" i="1"/>
  <c r="O1155" i="2"/>
  <c r="I1129" i="2"/>
  <c r="J1129" i="2" s="1"/>
  <c r="J1130" i="2"/>
  <c r="I1053" i="2"/>
  <c r="J1053" i="2" s="1"/>
  <c r="J1055" i="2"/>
  <c r="N1050" i="2"/>
  <c r="O1050" i="2" s="1"/>
  <c r="J1050" i="2"/>
  <c r="X1008" i="2"/>
  <c r="T859" i="2"/>
  <c r="T278" i="2" s="1"/>
  <c r="S1152" i="2"/>
  <c r="T1152" i="2" s="1"/>
  <c r="X1152" i="2" s="1"/>
  <c r="O1133" i="2"/>
  <c r="J1152" i="2"/>
  <c r="S1151" i="2"/>
  <c r="N1142" i="2"/>
  <c r="J1137" i="2"/>
  <c r="N1123" i="2"/>
  <c r="N1152" i="2"/>
  <c r="O1152" i="2" s="1"/>
  <c r="O1150" i="2" s="1"/>
  <c r="N1149" i="2"/>
  <c r="O1149" i="2" s="1"/>
  <c r="J1143" i="2"/>
  <c r="I1141" i="2"/>
  <c r="J1141" i="2" s="1"/>
  <c r="S1136" i="2"/>
  <c r="T1136" i="2" s="1"/>
  <c r="X1136" i="2" s="1"/>
  <c r="T1134" i="2"/>
  <c r="T277" i="2" s="1"/>
  <c r="S1132" i="2"/>
  <c r="T1132" i="2" s="1"/>
  <c r="X1132" i="2" s="1"/>
  <c r="S1127" i="2"/>
  <c r="T1127" i="2" s="1"/>
  <c r="X1127" i="2" s="1"/>
  <c r="J1124" i="2"/>
  <c r="I1122" i="2"/>
  <c r="J1122" i="2" s="1"/>
  <c r="J1119" i="2"/>
  <c r="S1117" i="2"/>
  <c r="S260" i="2" s="1"/>
  <c r="X1116" i="2"/>
  <c r="I1115" i="2"/>
  <c r="J1115" i="2" s="1"/>
  <c r="N1105" i="2"/>
  <c r="O1105" i="2" s="1"/>
  <c r="N1092" i="2"/>
  <c r="O1092" i="2" s="1"/>
  <c r="J1091" i="2"/>
  <c r="N1089" i="2"/>
  <c r="O1089" i="2" s="1"/>
  <c r="J1088" i="2"/>
  <c r="J1087" i="2"/>
  <c r="O1081" i="2"/>
  <c r="S1079" i="2"/>
  <c r="T1079" i="2" s="1"/>
  <c r="X1079" i="2" s="1"/>
  <c r="N1069" i="2"/>
  <c r="O1069" i="2" s="1"/>
  <c r="S1067" i="2"/>
  <c r="T1067" i="2" s="1"/>
  <c r="X1067" i="2" s="1"/>
  <c r="N1063" i="2"/>
  <c r="N1061" i="2"/>
  <c r="O1061" i="2" s="1"/>
  <c r="N1059" i="2"/>
  <c r="I1047" i="2"/>
  <c r="R1021" i="2"/>
  <c r="O942" i="2"/>
  <c r="O1048" i="2"/>
  <c r="O1045" i="2"/>
  <c r="N1044" i="2"/>
  <c r="S846" i="2"/>
  <c r="T847" i="2"/>
  <c r="O1145" i="2"/>
  <c r="I1145" i="2"/>
  <c r="J1145" i="2" s="1"/>
  <c r="S1142" i="2"/>
  <c r="S1137" i="2"/>
  <c r="T1137" i="2" s="1"/>
  <c r="X1137" i="2" s="1"/>
  <c r="N1133" i="2"/>
  <c r="S1128" i="2"/>
  <c r="T1128" i="2" s="1"/>
  <c r="X1128" i="2" s="1"/>
  <c r="S1123" i="2"/>
  <c r="S266" i="2" s="1"/>
  <c r="S1118" i="2"/>
  <c r="T1118" i="2" s="1"/>
  <c r="X1118" i="2" s="1"/>
  <c r="O1091" i="2"/>
  <c r="I1080" i="2"/>
  <c r="J1080" i="2" s="1"/>
  <c r="S1069" i="2"/>
  <c r="T1069" i="2" s="1"/>
  <c r="X1069" i="2" s="1"/>
  <c r="S1063" i="2"/>
  <c r="S206" i="2" s="1"/>
  <c r="I1062" i="2"/>
  <c r="J1062" i="2" s="1"/>
  <c r="O1003" i="2"/>
  <c r="I1084" i="2"/>
  <c r="J1084" i="2" s="1"/>
  <c r="J1085" i="2"/>
  <c r="O948" i="2"/>
  <c r="I1133" i="2"/>
  <c r="J1133" i="2" s="1"/>
  <c r="O1012" i="2"/>
  <c r="V1021" i="2"/>
  <c r="X996" i="2"/>
  <c r="X875" i="2"/>
  <c r="T836" i="2"/>
  <c r="X836" i="2" s="1"/>
  <c r="T1146" i="2"/>
  <c r="J1128" i="2"/>
  <c r="J1118" i="2"/>
  <c r="N1113" i="2"/>
  <c r="O1113" i="2" s="1"/>
  <c r="I1097" i="2"/>
  <c r="J1097" i="2" s="1"/>
  <c r="N1085" i="2"/>
  <c r="N1082" i="2"/>
  <c r="O1082" i="2" s="1"/>
  <c r="N1079" i="2"/>
  <c r="O1079" i="2" s="1"/>
  <c r="N1067" i="2"/>
  <c r="O1067" i="2" s="1"/>
  <c r="I874" i="2"/>
  <c r="J874" i="2" s="1"/>
  <c r="N875" i="2"/>
  <c r="I865" i="2"/>
  <c r="J865" i="2" s="1"/>
  <c r="N866" i="2"/>
  <c r="J850" i="2"/>
  <c r="N850" i="2"/>
  <c r="O850" i="2" s="1"/>
  <c r="J840" i="2"/>
  <c r="I839" i="2"/>
  <c r="J839" i="2" s="1"/>
  <c r="N840" i="2"/>
  <c r="J832" i="2"/>
  <c r="I830" i="2"/>
  <c r="J830" i="2" s="1"/>
  <c r="O769" i="2"/>
  <c r="T701" i="2"/>
  <c r="X701" i="2" s="1"/>
  <c r="O667" i="2"/>
  <c r="J1048" i="2"/>
  <c r="J1045" i="2"/>
  <c r="N1017" i="2"/>
  <c r="N1008" i="2"/>
  <c r="N289" i="2" s="1"/>
  <c r="I1007" i="2"/>
  <c r="J1007" i="2" s="1"/>
  <c r="N1006" i="2"/>
  <c r="O1006" i="2" s="1"/>
  <c r="N1000" i="2"/>
  <c r="O1000" i="2" s="1"/>
  <c r="O281" i="2" s="1"/>
  <c r="N996" i="2"/>
  <c r="I995" i="2"/>
  <c r="J995" i="2" s="1"/>
  <c r="N994" i="2"/>
  <c r="O994" i="2" s="1"/>
  <c r="O275" i="2" s="1"/>
  <c r="N987" i="2"/>
  <c r="O987" i="2" s="1"/>
  <c r="O984" i="2" s="1"/>
  <c r="N981" i="2"/>
  <c r="O981" i="2" s="1"/>
  <c r="N967" i="2"/>
  <c r="O967" i="2" s="1"/>
  <c r="N963" i="2"/>
  <c r="O963" i="2" s="1"/>
  <c r="O959" i="2" s="1"/>
  <c r="J960" i="2"/>
  <c r="N956" i="2"/>
  <c r="O956" i="2" s="1"/>
  <c r="J953" i="2"/>
  <c r="N949" i="2"/>
  <c r="O949" i="2" s="1"/>
  <c r="O230" i="2" s="1"/>
  <c r="J943" i="2"/>
  <c r="N941" i="2"/>
  <c r="O941" i="2" s="1"/>
  <c r="O222" i="2" s="1"/>
  <c r="N939" i="2"/>
  <c r="O939" i="2" s="1"/>
  <c r="O220" i="2" s="1"/>
  <c r="N937" i="2"/>
  <c r="O937" i="2" s="1"/>
  <c r="N935" i="2"/>
  <c r="O935" i="2" s="1"/>
  <c r="N931" i="2"/>
  <c r="O931" i="2" s="1"/>
  <c r="N927" i="2"/>
  <c r="O927" i="2" s="1"/>
  <c r="N923" i="2"/>
  <c r="O923" i="2" s="1"/>
  <c r="O204" i="2" s="1"/>
  <c r="J922" i="2"/>
  <c r="N917" i="2"/>
  <c r="N910" i="2"/>
  <c r="S876" i="2"/>
  <c r="T876" i="2" s="1"/>
  <c r="X876" i="2" s="1"/>
  <c r="S871" i="2"/>
  <c r="I869" i="2"/>
  <c r="J869" i="2" s="1"/>
  <c r="S864" i="2"/>
  <c r="T864" i="2" s="1"/>
  <c r="X864" i="2" s="1"/>
  <c r="S860" i="2"/>
  <c r="T860" i="2" s="1"/>
  <c r="X860" i="2" s="1"/>
  <c r="I853" i="2"/>
  <c r="J853" i="2" s="1"/>
  <c r="J851" i="2"/>
  <c r="J847" i="2"/>
  <c r="H883" i="2"/>
  <c r="T840" i="2"/>
  <c r="S839" i="2"/>
  <c r="J828" i="2"/>
  <c r="N828" i="2"/>
  <c r="O828" i="2" s="1"/>
  <c r="O247" i="2" s="1"/>
  <c r="O684" i="2"/>
  <c r="O677" i="2"/>
  <c r="X649" i="2"/>
  <c r="I946" i="2"/>
  <c r="J946" i="2" s="1"/>
  <c r="S851" i="2"/>
  <c r="T851" i="2" s="1"/>
  <c r="X851" i="2" s="1"/>
  <c r="U883" i="2"/>
  <c r="L883" i="2"/>
  <c r="O731" i="2"/>
  <c r="O809" i="2"/>
  <c r="X732" i="2"/>
  <c r="T727" i="2"/>
  <c r="X727" i="2" s="1"/>
  <c r="I1012" i="2"/>
  <c r="J1012" i="2" s="1"/>
  <c r="J1009" i="2"/>
  <c r="J1001" i="2"/>
  <c r="J997" i="2"/>
  <c r="J988" i="2"/>
  <c r="I984" i="2"/>
  <c r="J984" i="2" s="1"/>
  <c r="J982" i="2"/>
  <c r="T978" i="2"/>
  <c r="J978" i="2"/>
  <c r="J974" i="2"/>
  <c r="J966" i="2"/>
  <c r="J962" i="2"/>
  <c r="J955" i="2"/>
  <c r="J948" i="2"/>
  <c r="J945" i="2"/>
  <c r="J940" i="2"/>
  <c r="J934" i="2"/>
  <c r="J932" i="2"/>
  <c r="J928" i="2"/>
  <c r="X925" i="2"/>
  <c r="I924" i="2"/>
  <c r="J924" i="2" s="1"/>
  <c r="I915" i="2"/>
  <c r="J915" i="2" s="1"/>
  <c r="J876" i="2"/>
  <c r="N871" i="2"/>
  <c r="O871" i="2" s="1"/>
  <c r="O869" i="2" s="1"/>
  <c r="I857" i="2"/>
  <c r="J857" i="2" s="1"/>
  <c r="J863" i="2"/>
  <c r="N863" i="2"/>
  <c r="O863" i="2" s="1"/>
  <c r="O282" i="2" s="1"/>
  <c r="J859" i="2"/>
  <c r="N859" i="2"/>
  <c r="O859" i="2" s="1"/>
  <c r="O278" i="2" s="1"/>
  <c r="I846" i="2"/>
  <c r="J846" i="2" s="1"/>
  <c r="N847" i="2"/>
  <c r="J844" i="2"/>
  <c r="N844" i="2"/>
  <c r="O844" i="2" s="1"/>
  <c r="O263" i="2" s="1"/>
  <c r="J836" i="2"/>
  <c r="N836" i="2"/>
  <c r="O836" i="2" s="1"/>
  <c r="O255" i="2" s="1"/>
  <c r="O772" i="2"/>
  <c r="X737" i="2"/>
  <c r="T719" i="2"/>
  <c r="X719" i="2" s="1"/>
  <c r="X720" i="2"/>
  <c r="X709" i="2"/>
  <c r="N978" i="2"/>
  <c r="J969" i="2"/>
  <c r="N919" i="2"/>
  <c r="O919" i="2" s="1"/>
  <c r="O200" i="2" s="1"/>
  <c r="J918" i="2"/>
  <c r="N912" i="2"/>
  <c r="O912" i="2" s="1"/>
  <c r="O193" i="2" s="1"/>
  <c r="J911" i="2"/>
  <c r="J910" i="2"/>
  <c r="J872" i="2"/>
  <c r="T866" i="2"/>
  <c r="J864" i="2"/>
  <c r="J860" i="2"/>
  <c r="Q883" i="2"/>
  <c r="Q301" i="2" s="1"/>
  <c r="N824" i="2"/>
  <c r="O824" i="2" s="1"/>
  <c r="O243" i="2" s="1"/>
  <c r="N817" i="2"/>
  <c r="O817" i="2" s="1"/>
  <c r="O236" i="2" s="1"/>
  <c r="N810" i="2"/>
  <c r="O810" i="2" s="1"/>
  <c r="N807" i="2"/>
  <c r="O807" i="2" s="1"/>
  <c r="O804" i="2" s="1"/>
  <c r="N802" i="2"/>
  <c r="O802" i="2" s="1"/>
  <c r="O221" i="2" s="1"/>
  <c r="N796" i="2"/>
  <c r="O796" i="2" s="1"/>
  <c r="O215" i="2" s="1"/>
  <c r="N794" i="2"/>
  <c r="O794" i="2" s="1"/>
  <c r="N790" i="2"/>
  <c r="O790" i="2" s="1"/>
  <c r="O209" i="2" s="1"/>
  <c r="N784" i="2"/>
  <c r="O784" i="2" s="1"/>
  <c r="O203" i="2" s="1"/>
  <c r="N780" i="2"/>
  <c r="O780" i="2" s="1"/>
  <c r="N773" i="2"/>
  <c r="O773" i="2" s="1"/>
  <c r="N770" i="2"/>
  <c r="O770" i="2" s="1"/>
  <c r="O189" i="2" s="1"/>
  <c r="N737" i="2"/>
  <c r="N294" i="2" s="1"/>
  <c r="I736" i="2"/>
  <c r="J736" i="2" s="1"/>
  <c r="N734" i="2"/>
  <c r="O734" i="2" s="1"/>
  <c r="O291" i="2" s="1"/>
  <c r="N728" i="2"/>
  <c r="N285" i="2" s="1"/>
  <c r="I727" i="2"/>
  <c r="J727" i="2" s="1"/>
  <c r="N726" i="2"/>
  <c r="O726" i="2" s="1"/>
  <c r="O283" i="2" s="1"/>
  <c r="N722" i="2"/>
  <c r="O722" i="2" s="1"/>
  <c r="O719" i="2" s="1"/>
  <c r="N713" i="2"/>
  <c r="O713" i="2" s="1"/>
  <c r="O270" i="2" s="1"/>
  <c r="N709" i="2"/>
  <c r="I708" i="2"/>
  <c r="J708" i="2" s="1"/>
  <c r="N707" i="2"/>
  <c r="O707" i="2" s="1"/>
  <c r="N703" i="2"/>
  <c r="O703" i="2" s="1"/>
  <c r="N699" i="2"/>
  <c r="O699" i="2" s="1"/>
  <c r="O256" i="2" s="1"/>
  <c r="N689" i="2"/>
  <c r="O689" i="2" s="1"/>
  <c r="O246" i="2" s="1"/>
  <c r="N685" i="2"/>
  <c r="O685" i="2" s="1"/>
  <c r="O242" i="2" s="1"/>
  <c r="N682" i="2"/>
  <c r="O682" i="2" s="1"/>
  <c r="N678" i="2"/>
  <c r="O678" i="2" s="1"/>
  <c r="N675" i="2"/>
  <c r="O675" i="2" s="1"/>
  <c r="O232" i="2" s="1"/>
  <c r="N671" i="2"/>
  <c r="N668" i="2"/>
  <c r="O668" i="2" s="1"/>
  <c r="N657" i="2"/>
  <c r="O657" i="2" s="1"/>
  <c r="O214" i="2" s="1"/>
  <c r="N653" i="2"/>
  <c r="O653" i="2" s="1"/>
  <c r="N649" i="2"/>
  <c r="I648" i="2"/>
  <c r="J648" i="2" s="1"/>
  <c r="N645" i="2"/>
  <c r="O645" i="2" s="1"/>
  <c r="N641" i="2"/>
  <c r="O641" i="2" s="1"/>
  <c r="N638" i="2"/>
  <c r="O638" i="2" s="1"/>
  <c r="N634" i="2"/>
  <c r="N631" i="2"/>
  <c r="N188" i="2" s="1"/>
  <c r="I821" i="2"/>
  <c r="J821" i="2" s="1"/>
  <c r="N814" i="2"/>
  <c r="I814" i="2"/>
  <c r="J814" i="2" s="1"/>
  <c r="N804" i="2"/>
  <c r="I804" i="2"/>
  <c r="J804" i="2" s="1"/>
  <c r="I777" i="2"/>
  <c r="J777" i="2" s="1"/>
  <c r="S701" i="2"/>
  <c r="I701" i="2"/>
  <c r="J701" i="2" s="1"/>
  <c r="J693" i="2"/>
  <c r="I808" i="2"/>
  <c r="J808" i="2" s="1"/>
  <c r="I771" i="2"/>
  <c r="J771" i="2" s="1"/>
  <c r="I768" i="2"/>
  <c r="I187" i="2" s="1"/>
  <c r="J187" i="2" s="1"/>
  <c r="I731" i="2"/>
  <c r="J731" i="2" s="1"/>
  <c r="S719" i="2"/>
  <c r="I719" i="2"/>
  <c r="J719" i="2" s="1"/>
  <c r="I683" i="2"/>
  <c r="J683" i="2" s="1"/>
  <c r="I676" i="2"/>
  <c r="J676" i="2" s="1"/>
  <c r="I666" i="2"/>
  <c r="J666" i="2" s="1"/>
  <c r="I639" i="2"/>
  <c r="J639" i="2" s="1"/>
  <c r="N787" i="2"/>
  <c r="J716" i="2"/>
  <c r="J671" i="2"/>
  <c r="J634" i="2"/>
  <c r="J631" i="2"/>
  <c r="O229" i="2" l="1"/>
  <c r="S874" i="2"/>
  <c r="O924" i="2"/>
  <c r="O245" i="2"/>
  <c r="H22" i="1"/>
  <c r="V77" i="3"/>
  <c r="V76" i="3" s="1"/>
  <c r="U76" i="3"/>
  <c r="N259" i="2"/>
  <c r="N287" i="2"/>
  <c r="N731" i="2"/>
  <c r="O210" i="2"/>
  <c r="O234" i="2"/>
  <c r="S1007" i="2"/>
  <c r="T279" i="2"/>
  <c r="S291" i="2"/>
  <c r="O262" i="2"/>
  <c r="U301" i="2"/>
  <c r="H301" i="2"/>
  <c r="T1007" i="2"/>
  <c r="X1007" i="2" s="1"/>
  <c r="F25" i="1"/>
  <c r="F301" i="2"/>
  <c r="F445" i="2" s="1"/>
  <c r="T984" i="2"/>
  <c r="X984" i="2" s="1"/>
  <c r="U119" i="3"/>
  <c r="S1133" i="2"/>
  <c r="L301" i="2"/>
  <c r="V101" i="3"/>
  <c r="Z127" i="3"/>
  <c r="U101" i="3"/>
  <c r="AA49" i="3"/>
  <c r="Z48" i="3"/>
  <c r="AA103" i="3"/>
  <c r="Z101" i="3"/>
  <c r="U127" i="3"/>
  <c r="V128" i="3"/>
  <c r="V127" i="3" s="1"/>
  <c r="AE128" i="3"/>
  <c r="AA127" i="3"/>
  <c r="AE127" i="3" s="1"/>
  <c r="V49" i="3"/>
  <c r="V48" i="3" s="1"/>
  <c r="U48" i="3"/>
  <c r="U30" i="3"/>
  <c r="V31" i="3"/>
  <c r="N191" i="2"/>
  <c r="T786" i="2"/>
  <c r="N952" i="2"/>
  <c r="O640" i="2"/>
  <c r="O197" i="2" s="1"/>
  <c r="T924" i="2"/>
  <c r="X924" i="2" s="1"/>
  <c r="O1097" i="2"/>
  <c r="F23" i="1"/>
  <c r="T267" i="2"/>
  <c r="T207" i="2"/>
  <c r="I419" i="2"/>
  <c r="J419" i="2" s="1"/>
  <c r="I597" i="2"/>
  <c r="U136" i="3"/>
  <c r="V137" i="3"/>
  <c r="V136" i="3" s="1"/>
  <c r="U108" i="3"/>
  <c r="V109" i="3"/>
  <c r="V108" i="3" s="1"/>
  <c r="P145" i="3"/>
  <c r="S731" i="2"/>
  <c r="O195" i="2"/>
  <c r="S648" i="2"/>
  <c r="O225" i="2"/>
  <c r="O239" i="2"/>
  <c r="O260" i="2"/>
  <c r="N266" i="2"/>
  <c r="O192" i="2"/>
  <c r="O821" i="2"/>
  <c r="S924" i="2"/>
  <c r="S984" i="2"/>
  <c r="N1012" i="2"/>
  <c r="T731" i="2"/>
  <c r="X731" i="2" s="1"/>
  <c r="T648" i="2"/>
  <c r="X648" i="2" s="1"/>
  <c r="T259" i="2"/>
  <c r="X259" i="2" s="1"/>
  <c r="S290" i="2"/>
  <c r="N942" i="2"/>
  <c r="O248" i="2"/>
  <c r="O287" i="2"/>
  <c r="N297" i="2"/>
  <c r="O224" i="2"/>
  <c r="T289" i="2"/>
  <c r="X289" i="2" s="1"/>
  <c r="T995" i="2"/>
  <c r="X995" i="2" s="1"/>
  <c r="O1090" i="2"/>
  <c r="R301" i="2"/>
  <c r="X277" i="2"/>
  <c r="O292" i="2"/>
  <c r="G49" i="1"/>
  <c r="X286" i="2"/>
  <c r="O212" i="2"/>
  <c r="N906" i="2"/>
  <c r="N1115" i="2"/>
  <c r="X253" i="2"/>
  <c r="X241" i="2"/>
  <c r="T263" i="2"/>
  <c r="T268" i="2"/>
  <c r="X268" i="2" s="1"/>
  <c r="S217" i="2"/>
  <c r="S211" i="2"/>
  <c r="T292" i="2"/>
  <c r="X249" i="2"/>
  <c r="X187" i="2"/>
  <c r="AA109" i="3"/>
  <c r="Z108" i="3"/>
  <c r="AE137" i="3"/>
  <c r="AA136" i="3"/>
  <c r="AE136" i="3" s="1"/>
  <c r="U33" i="3"/>
  <c r="V34" i="3"/>
  <c r="V33" i="3" s="1"/>
  <c r="O235" i="2"/>
  <c r="S708" i="2"/>
  <c r="T708" i="2"/>
  <c r="X708" i="2" s="1"/>
  <c r="O241" i="2"/>
  <c r="N245" i="2"/>
  <c r="T219" i="2"/>
  <c r="X199" i="2"/>
  <c r="H445" i="2"/>
  <c r="X237" i="2"/>
  <c r="S281" i="2"/>
  <c r="N821" i="2"/>
  <c r="N206" i="2"/>
  <c r="N228" i="2"/>
  <c r="O701" i="2"/>
  <c r="S727" i="2"/>
  <c r="S736" i="2"/>
  <c r="O777" i="2"/>
  <c r="O213" i="2"/>
  <c r="I1021" i="2"/>
  <c r="J891" i="2" s="1"/>
  <c r="N771" i="2"/>
  <c r="X985" i="2"/>
  <c r="N1003" i="2"/>
  <c r="T628" i="2"/>
  <c r="O218" i="2"/>
  <c r="O237" i="2"/>
  <c r="S995" i="2"/>
  <c r="O269" i="2"/>
  <c r="V301" i="2"/>
  <c r="S294" i="2"/>
  <c r="H66" i="1"/>
  <c r="S280" i="2"/>
  <c r="F53" i="1"/>
  <c r="O216" i="2"/>
  <c r="W301" i="2"/>
  <c r="O271" i="2"/>
  <c r="T281" i="2"/>
  <c r="X281" i="2" s="1"/>
  <c r="X229" i="2"/>
  <c r="S267" i="2"/>
  <c r="S263" i="2"/>
  <c r="S268" i="2"/>
  <c r="N261" i="2"/>
  <c r="N241" i="2"/>
  <c r="S220" i="2"/>
  <c r="T211" i="2"/>
  <c r="X211" i="2" s="1"/>
  <c r="S208" i="2"/>
  <c r="T220" i="2"/>
  <c r="N217" i="2"/>
  <c r="T217" i="2"/>
  <c r="S219" i="2"/>
  <c r="N211" i="2"/>
  <c r="S207" i="2"/>
  <c r="S289" i="2"/>
  <c r="X257" i="2"/>
  <c r="X233" i="2"/>
  <c r="AA134" i="3"/>
  <c r="Z131" i="3"/>
  <c r="Z119" i="3"/>
  <c r="U70" i="3"/>
  <c r="V71" i="3"/>
  <c r="V70" i="3" s="1"/>
  <c r="AA119" i="3"/>
  <c r="AE119" i="3" s="1"/>
  <c r="X278" i="2"/>
  <c r="X215" i="2"/>
  <c r="X195" i="2"/>
  <c r="X269" i="2"/>
  <c r="X223" i="2"/>
  <c r="X273" i="2"/>
  <c r="X219" i="2"/>
  <c r="X207" i="2"/>
  <c r="I46" i="1"/>
  <c r="X279" i="2"/>
  <c r="X203" i="2"/>
  <c r="H49" i="1"/>
  <c r="F40" i="1"/>
  <c r="O946" i="2"/>
  <c r="N295" i="2"/>
  <c r="N290" i="2"/>
  <c r="X297" i="2"/>
  <c r="N278" i="2"/>
  <c r="T261" i="2"/>
  <c r="X261" i="2" s="1"/>
  <c r="N246" i="2"/>
  <c r="S279" i="2"/>
  <c r="T262" i="2"/>
  <c r="X262" i="2" s="1"/>
  <c r="X242" i="2"/>
  <c r="X267" i="2"/>
  <c r="N260" i="2"/>
  <c r="X247" i="2"/>
  <c r="O268" i="2"/>
  <c r="X252" i="2"/>
  <c r="X228" i="2"/>
  <c r="S212" i="2"/>
  <c r="N208" i="2"/>
  <c r="N192" i="2"/>
  <c r="N221" i="2"/>
  <c r="T212" i="2"/>
  <c r="X212" i="2" s="1"/>
  <c r="S209" i="2"/>
  <c r="O208" i="2"/>
  <c r="X188" i="2"/>
  <c r="N222" i="2"/>
  <c r="T213" i="2"/>
  <c r="X213" i="2" s="1"/>
  <c r="S210" i="2"/>
  <c r="N202" i="2"/>
  <c r="X193" i="2"/>
  <c r="X218" i="2"/>
  <c r="X202" i="2"/>
  <c r="N195" i="2"/>
  <c r="O279" i="2"/>
  <c r="F50" i="1"/>
  <c r="X296" i="2"/>
  <c r="N275" i="2"/>
  <c r="N271" i="2"/>
  <c r="H48" i="1"/>
  <c r="X238" i="2"/>
  <c r="N256" i="2"/>
  <c r="G46" i="1"/>
  <c r="I240" i="2"/>
  <c r="J240" i="2" s="1"/>
  <c r="X227" i="2"/>
  <c r="N269" i="2"/>
  <c r="F47" i="1"/>
  <c r="H46" i="1"/>
  <c r="I249" i="2"/>
  <c r="J249" i="2" s="1"/>
  <c r="X236" i="2"/>
  <c r="N204" i="2"/>
  <c r="I205" i="2"/>
  <c r="J205" i="2" s="1"/>
  <c r="X196" i="2"/>
  <c r="F41" i="1"/>
  <c r="N277" i="2"/>
  <c r="T280" i="2"/>
  <c r="X280" i="2" s="1"/>
  <c r="S292" i="2"/>
  <c r="T295" i="2"/>
  <c r="X295" i="2" s="1"/>
  <c r="G56" i="1"/>
  <c r="F57" i="1"/>
  <c r="F52" i="1"/>
  <c r="N242" i="2"/>
  <c r="N267" i="2"/>
  <c r="X254" i="2"/>
  <c r="N247" i="2"/>
  <c r="X234" i="2"/>
  <c r="X263" i="2"/>
  <c r="X243" i="2"/>
  <c r="N232" i="2"/>
  <c r="O264" i="2"/>
  <c r="X248" i="2"/>
  <c r="O244" i="2"/>
  <c r="N220" i="2"/>
  <c r="X224" i="2"/>
  <c r="X208" i="2"/>
  <c r="N193" i="2"/>
  <c r="X225" i="2"/>
  <c r="S222" i="2"/>
  <c r="N218" i="2"/>
  <c r="T209" i="2"/>
  <c r="X209" i="2" s="1"/>
  <c r="N198" i="2"/>
  <c r="X189" i="2"/>
  <c r="X214" i="2"/>
  <c r="X198" i="2"/>
  <c r="I49" i="1"/>
  <c r="S275" i="2"/>
  <c r="S271" i="2"/>
  <c r="T271" i="2"/>
  <c r="X271" i="2" s="1"/>
  <c r="X272" i="2"/>
  <c r="I288" i="2"/>
  <c r="J288" i="2" s="1"/>
  <c r="N292" i="2"/>
  <c r="O295" i="2"/>
  <c r="F88" i="1"/>
  <c r="I169" i="2"/>
  <c r="J22" i="2"/>
  <c r="T1004" i="2"/>
  <c r="S1003" i="2"/>
  <c r="O771" i="2"/>
  <c r="O857" i="2"/>
  <c r="N984" i="2"/>
  <c r="F77" i="1"/>
  <c r="G22" i="1"/>
  <c r="T283" i="2"/>
  <c r="X283" i="2" s="1"/>
  <c r="F55" i="1"/>
  <c r="S786" i="2"/>
  <c r="N262" i="2"/>
  <c r="N230" i="2"/>
  <c r="X274" i="2"/>
  <c r="N263" i="2"/>
  <c r="X250" i="2"/>
  <c r="N243" i="2"/>
  <c r="X230" i="2"/>
  <c r="O226" i="2"/>
  <c r="N268" i="2"/>
  <c r="N248" i="2"/>
  <c r="X235" i="2"/>
  <c r="X264" i="2"/>
  <c r="S261" i="2"/>
  <c r="X244" i="2"/>
  <c r="N229" i="2"/>
  <c r="N216" i="2"/>
  <c r="N200" i="2"/>
  <c r="X220" i="2"/>
  <c r="N213" i="2"/>
  <c r="X200" i="2"/>
  <c r="N189" i="2"/>
  <c r="X221" i="2"/>
  <c r="N214" i="2"/>
  <c r="X201" i="2"/>
  <c r="T210" i="2"/>
  <c r="X210" i="2" s="1"/>
  <c r="N203" i="2"/>
  <c r="X194" i="2"/>
  <c r="I276" i="2"/>
  <c r="J276" i="2" s="1"/>
  <c r="N281" i="2"/>
  <c r="X282" i="2"/>
  <c r="S285" i="2"/>
  <c r="I293" i="2"/>
  <c r="J293" i="2" s="1"/>
  <c r="F54" i="1"/>
  <c r="I86" i="1"/>
  <c r="I66" i="1" s="1"/>
  <c r="N270" i="2"/>
  <c r="H45" i="1"/>
  <c r="T270" i="2"/>
  <c r="X270" i="2" s="1"/>
  <c r="N255" i="2"/>
  <c r="N239" i="2"/>
  <c r="I45" i="1"/>
  <c r="I227" i="2"/>
  <c r="J227" i="2" s="1"/>
  <c r="I272" i="2"/>
  <c r="J272" i="2" s="1"/>
  <c r="T255" i="2"/>
  <c r="X255" i="2" s="1"/>
  <c r="N236" i="2"/>
  <c r="G44" i="1"/>
  <c r="X256" i="2"/>
  <c r="N237" i="2"/>
  <c r="G45" i="1"/>
  <c r="I233" i="2"/>
  <c r="J233" i="2" s="1"/>
  <c r="H44" i="1"/>
  <c r="G42" i="1"/>
  <c r="G39" i="1" s="1"/>
  <c r="X190" i="2"/>
  <c r="T287" i="2"/>
  <c r="X287" i="2" s="1"/>
  <c r="S977" i="2"/>
  <c r="F68" i="1"/>
  <c r="G86" i="1"/>
  <c r="F87" i="1"/>
  <c r="T1013" i="2"/>
  <c r="S1012" i="2"/>
  <c r="S1021" i="2" s="1"/>
  <c r="N719" i="2"/>
  <c r="O290" i="2"/>
  <c r="N1097" i="2"/>
  <c r="N291" i="2"/>
  <c r="S295" i="2"/>
  <c r="N283" i="2"/>
  <c r="N282" i="2"/>
  <c r="S262" i="2"/>
  <c r="N226" i="2"/>
  <c r="N279" i="2"/>
  <c r="X246" i="2"/>
  <c r="N235" i="2"/>
  <c r="X226" i="2"/>
  <c r="N264" i="2"/>
  <c r="X251" i="2"/>
  <c r="N244" i="2"/>
  <c r="X231" i="2"/>
  <c r="X232" i="2"/>
  <c r="N212" i="2"/>
  <c r="O199" i="2"/>
  <c r="N225" i="2"/>
  <c r="X216" i="2"/>
  <c r="S213" i="2"/>
  <c r="N209" i="2"/>
  <c r="X192" i="2"/>
  <c r="X217" i="2"/>
  <c r="N210" i="2"/>
  <c r="X197" i="2"/>
  <c r="T222" i="2"/>
  <c r="X222" i="2" s="1"/>
  <c r="N215" i="2"/>
  <c r="N199" i="2"/>
  <c r="T275" i="2"/>
  <c r="X275" i="2" s="1"/>
  <c r="S283" i="2"/>
  <c r="X292" i="2"/>
  <c r="F58" i="1"/>
  <c r="S270" i="2"/>
  <c r="G48" i="1"/>
  <c r="I258" i="2"/>
  <c r="J258" i="2" s="1"/>
  <c r="I44" i="1"/>
  <c r="S255" i="2"/>
  <c r="I48" i="1"/>
  <c r="X239" i="2"/>
  <c r="F51" i="1"/>
  <c r="I265" i="2"/>
  <c r="J265" i="2" s="1"/>
  <c r="X240" i="2"/>
  <c r="I43" i="1"/>
  <c r="I196" i="2"/>
  <c r="J196" i="2" s="1"/>
  <c r="X204" i="2"/>
  <c r="G43" i="1"/>
  <c r="H42" i="1"/>
  <c r="H39" i="1" s="1"/>
  <c r="I190" i="2"/>
  <c r="J190" i="2" s="1"/>
  <c r="I223" i="2"/>
  <c r="J223" i="2" s="1"/>
  <c r="H43" i="1"/>
  <c r="I42" i="1"/>
  <c r="I39" i="1" s="1"/>
  <c r="I284" i="2"/>
  <c r="J284" i="2" s="1"/>
  <c r="T291" i="2"/>
  <c r="X291" i="2" s="1"/>
  <c r="H56" i="1"/>
  <c r="O649" i="2"/>
  <c r="N648" i="2"/>
  <c r="O709" i="2"/>
  <c r="N708" i="2"/>
  <c r="X866" i="2"/>
  <c r="T865" i="2"/>
  <c r="X865" i="2" s="1"/>
  <c r="N786" i="2"/>
  <c r="O787" i="2"/>
  <c r="O786" i="2" s="1"/>
  <c r="N633" i="2"/>
  <c r="O634" i="2"/>
  <c r="X786" i="2"/>
  <c r="N846" i="2"/>
  <c r="O847" i="2"/>
  <c r="O846" i="2" s="1"/>
  <c r="T871" i="2"/>
  <c r="T290" i="2" s="1"/>
  <c r="X290" i="2" s="1"/>
  <c r="S869" i="2"/>
  <c r="S288" i="2" s="1"/>
  <c r="O917" i="2"/>
  <c r="O915" i="2" s="1"/>
  <c r="N915" i="2"/>
  <c r="O996" i="2"/>
  <c r="N995" i="2"/>
  <c r="O768" i="2"/>
  <c r="O840" i="2"/>
  <c r="N839" i="2"/>
  <c r="T1145" i="2"/>
  <c r="X1145" i="2" s="1"/>
  <c r="X1146" i="2"/>
  <c r="T1123" i="2"/>
  <c r="T266" i="2" s="1"/>
  <c r="X266" i="2" s="1"/>
  <c r="S1122" i="2"/>
  <c r="S265" i="2" s="1"/>
  <c r="T1142" i="2"/>
  <c r="S1141" i="2"/>
  <c r="T1133" i="2"/>
  <c r="X1133" i="2" s="1"/>
  <c r="X1134" i="2"/>
  <c r="N1122" i="2"/>
  <c r="O1123" i="2"/>
  <c r="O1122" i="2" s="1"/>
  <c r="X859" i="2"/>
  <c r="T857" i="2"/>
  <c r="X857" i="2" s="1"/>
  <c r="O683" i="2"/>
  <c r="O240" i="2" s="1"/>
  <c r="I745" i="2"/>
  <c r="S745" i="2"/>
  <c r="N701" i="2"/>
  <c r="N777" i="2"/>
  <c r="O676" i="2"/>
  <c r="O666" i="2"/>
  <c r="O1047" i="2"/>
  <c r="N1145" i="2"/>
  <c r="N1080" i="2"/>
  <c r="N630" i="2"/>
  <c r="O631" i="2"/>
  <c r="O188" i="2" s="1"/>
  <c r="O728" i="2"/>
  <c r="N727" i="2"/>
  <c r="O737" i="2"/>
  <c r="N736" i="2"/>
  <c r="J888" i="2"/>
  <c r="J892" i="2"/>
  <c r="J894" i="2"/>
  <c r="J899" i="2"/>
  <c r="J896" i="2"/>
  <c r="J901" i="2"/>
  <c r="J904" i="2"/>
  <c r="J893" i="2"/>
  <c r="J900" i="2"/>
  <c r="J903" i="2"/>
  <c r="J898" i="2"/>
  <c r="J905" i="2"/>
  <c r="J890" i="2"/>
  <c r="J1021" i="2"/>
  <c r="J1024" i="2"/>
  <c r="X978" i="2"/>
  <c r="T977" i="2"/>
  <c r="X977" i="2" s="1"/>
  <c r="O910" i="2"/>
  <c r="N909" i="2"/>
  <c r="N874" i="2"/>
  <c r="O875" i="2"/>
  <c r="O874" i="2" s="1"/>
  <c r="N1084" i="2"/>
  <c r="O1085" i="2"/>
  <c r="O1084" i="2" s="1"/>
  <c r="T1063" i="2"/>
  <c r="T206" i="2" s="1"/>
  <c r="X206" i="2" s="1"/>
  <c r="S1062" i="2"/>
  <c r="X847" i="2"/>
  <c r="T846" i="2"/>
  <c r="X846" i="2" s="1"/>
  <c r="O1059" i="2"/>
  <c r="O1053" i="2" s="1"/>
  <c r="N1053" i="2"/>
  <c r="S1150" i="2"/>
  <c r="T1151" i="2"/>
  <c r="N683" i="2"/>
  <c r="N959" i="2"/>
  <c r="N639" i="2"/>
  <c r="T874" i="2"/>
  <c r="X874" i="2" s="1"/>
  <c r="N946" i="2"/>
  <c r="N1047" i="2"/>
  <c r="S857" i="2"/>
  <c r="S276" i="2" s="1"/>
  <c r="N1150" i="2"/>
  <c r="O1017" i="2"/>
  <c r="O297" i="2" s="1"/>
  <c r="O1044" i="2"/>
  <c r="J1047" i="2"/>
  <c r="I1159" i="2"/>
  <c r="T1117" i="2"/>
  <c r="T260" i="2" s="1"/>
  <c r="X260" i="2" s="1"/>
  <c r="S1115" i="2"/>
  <c r="N1141" i="2"/>
  <c r="O1142" i="2"/>
  <c r="O1141" i="2" s="1"/>
  <c r="O639" i="2"/>
  <c r="N869" i="2"/>
  <c r="J768" i="2"/>
  <c r="I883" i="2"/>
  <c r="N670" i="2"/>
  <c r="O671" i="2"/>
  <c r="N977" i="2"/>
  <c r="O978" i="2"/>
  <c r="O977" i="2" s="1"/>
  <c r="T839" i="2"/>
  <c r="X839" i="2" s="1"/>
  <c r="X840" i="2"/>
  <c r="O1008" i="2"/>
  <c r="N1007" i="2"/>
  <c r="N865" i="2"/>
  <c r="O866" i="2"/>
  <c r="O865" i="2" s="1"/>
  <c r="O1063" i="2"/>
  <c r="O1062" i="2" s="1"/>
  <c r="N1062" i="2"/>
  <c r="N808" i="2"/>
  <c r="N857" i="2"/>
  <c r="N924" i="2"/>
  <c r="O808" i="2"/>
  <c r="N676" i="2"/>
  <c r="N666" i="2"/>
  <c r="N768" i="2"/>
  <c r="O1080" i="2"/>
  <c r="N1090" i="2"/>
  <c r="S205" i="2" l="1"/>
  <c r="S284" i="2"/>
  <c r="N240" i="2"/>
  <c r="S883" i="2"/>
  <c r="S258" i="2"/>
  <c r="N233" i="2"/>
  <c r="F86" i="1"/>
  <c r="F44" i="1"/>
  <c r="U145" i="3"/>
  <c r="AE103" i="3"/>
  <c r="AA101" i="3"/>
  <c r="AE101" i="3" s="1"/>
  <c r="Q153" i="3"/>
  <c r="Q154" i="3"/>
  <c r="Q150" i="3"/>
  <c r="Q152" i="3"/>
  <c r="Q148" i="3"/>
  <c r="Q151" i="3"/>
  <c r="V30" i="3"/>
  <c r="V145" i="3" s="1"/>
  <c r="V28" i="3"/>
  <c r="N293" i="2"/>
  <c r="S293" i="2"/>
  <c r="F49" i="1"/>
  <c r="AE134" i="3"/>
  <c r="AA131" i="3"/>
  <c r="AE131" i="3" s="1"/>
  <c r="AE109" i="3"/>
  <c r="AA108" i="3"/>
  <c r="AE108" i="3" s="1"/>
  <c r="Z145" i="3"/>
  <c r="T745" i="2"/>
  <c r="X745" i="2" s="1"/>
  <c r="N288" i="2"/>
  <c r="J897" i="2"/>
  <c r="J895" i="2"/>
  <c r="J889" i="2"/>
  <c r="J902" i="2"/>
  <c r="O233" i="2"/>
  <c r="N265" i="2"/>
  <c r="G66" i="1"/>
  <c r="T285" i="2"/>
  <c r="X285" i="2" s="1"/>
  <c r="AA48" i="3"/>
  <c r="AE49" i="3"/>
  <c r="AA28" i="3"/>
  <c r="F39" i="1"/>
  <c r="F43" i="1"/>
  <c r="F48" i="1"/>
  <c r="H38" i="1"/>
  <c r="H64" i="1" s="1"/>
  <c r="O727" i="2"/>
  <c r="O284" i="2" s="1"/>
  <c r="O285" i="2"/>
  <c r="O648" i="2"/>
  <c r="O205" i="2" s="1"/>
  <c r="O206" i="2"/>
  <c r="O670" i="2"/>
  <c r="O227" i="2" s="1"/>
  <c r="O228" i="2"/>
  <c r="O839" i="2"/>
  <c r="O258" i="2" s="1"/>
  <c r="O259" i="2"/>
  <c r="O995" i="2"/>
  <c r="O277" i="2"/>
  <c r="T1003" i="2"/>
  <c r="X1003" i="2" s="1"/>
  <c r="X1004" i="2"/>
  <c r="N227" i="2"/>
  <c r="O196" i="2"/>
  <c r="O1159" i="2"/>
  <c r="N190" i="2"/>
  <c r="O202" i="2"/>
  <c r="O633" i="2"/>
  <c r="O191" i="2"/>
  <c r="O1007" i="2"/>
  <c r="O288" i="2" s="1"/>
  <c r="O289" i="2"/>
  <c r="O736" i="2"/>
  <c r="O293" i="2" s="1"/>
  <c r="O294" i="2"/>
  <c r="O708" i="2"/>
  <c r="O265" i="2" s="1"/>
  <c r="O266" i="2"/>
  <c r="I301" i="2"/>
  <c r="I445" i="2" s="1"/>
  <c r="I598" i="2" s="1"/>
  <c r="O766" i="2"/>
  <c r="N284" i="2"/>
  <c r="N205" i="2"/>
  <c r="N223" i="2"/>
  <c r="N1021" i="2"/>
  <c r="N196" i="2"/>
  <c r="N187" i="2"/>
  <c r="O223" i="2"/>
  <c r="N258" i="2"/>
  <c r="F42" i="1"/>
  <c r="T1012" i="2"/>
  <c r="X1012" i="2" s="1"/>
  <c r="T294" i="2"/>
  <c r="X294" i="2" s="1"/>
  <c r="X1013" i="2"/>
  <c r="G38" i="1"/>
  <c r="G64" i="1" s="1"/>
  <c r="F45" i="1"/>
  <c r="F22" i="1"/>
  <c r="T276" i="2"/>
  <c r="X276" i="2" s="1"/>
  <c r="N276" i="2"/>
  <c r="F66" i="1"/>
  <c r="I38" i="1"/>
  <c r="I64" i="1" s="1"/>
  <c r="F56" i="1"/>
  <c r="F46" i="1"/>
  <c r="T904" i="2"/>
  <c r="O198" i="2"/>
  <c r="T1042" i="2"/>
  <c r="T1062" i="2"/>
  <c r="T205" i="2" s="1"/>
  <c r="X205" i="2" s="1"/>
  <c r="X1063" i="2"/>
  <c r="J1027" i="2"/>
  <c r="J1034" i="2"/>
  <c r="J1038" i="2"/>
  <c r="J1026" i="2"/>
  <c r="J1029" i="2"/>
  <c r="J1030" i="2"/>
  <c r="J1032" i="2"/>
  <c r="J1037" i="2"/>
  <c r="J1040" i="2"/>
  <c r="J1035" i="2"/>
  <c r="J1039" i="2"/>
  <c r="J1041" i="2"/>
  <c r="J1043" i="2"/>
  <c r="J1031" i="2"/>
  <c r="J1042" i="2"/>
  <c r="J1159" i="2"/>
  <c r="J1033" i="2"/>
  <c r="J1028" i="2"/>
  <c r="J1036" i="2"/>
  <c r="J1162" i="2"/>
  <c r="X1117" i="2"/>
  <c r="T1115" i="2"/>
  <c r="O909" i="2"/>
  <c r="O904" i="2"/>
  <c r="J1023" i="2"/>
  <c r="J1022" i="2"/>
  <c r="T1150" i="2"/>
  <c r="X1150" i="2" s="1"/>
  <c r="X1151" i="2"/>
  <c r="O628" i="2"/>
  <c r="O630" i="2"/>
  <c r="X1142" i="2"/>
  <c r="T1141" i="2"/>
  <c r="X1141" i="2" s="1"/>
  <c r="N883" i="2"/>
  <c r="N1159" i="2"/>
  <c r="O1042" i="2"/>
  <c r="N745" i="2"/>
  <c r="J621" i="2"/>
  <c r="J625" i="2"/>
  <c r="J627" i="2"/>
  <c r="J629" i="2"/>
  <c r="J613" i="2"/>
  <c r="J620" i="2"/>
  <c r="J624" i="2"/>
  <c r="J745" i="2"/>
  <c r="J748" i="2"/>
  <c r="J612" i="2"/>
  <c r="J615" i="2"/>
  <c r="J616" i="2"/>
  <c r="J618" i="2"/>
  <c r="J623" i="2"/>
  <c r="J626" i="2"/>
  <c r="J614" i="2"/>
  <c r="J617" i="2"/>
  <c r="J619" i="2"/>
  <c r="J622" i="2"/>
  <c r="J628" i="2"/>
  <c r="X1123" i="2"/>
  <c r="T1122" i="2"/>
  <c r="X1122" i="2" s="1"/>
  <c r="T869" i="2"/>
  <c r="X871" i="2"/>
  <c r="T766" i="2"/>
  <c r="S1159" i="2"/>
  <c r="S301" i="2" s="1"/>
  <c r="J752" i="2"/>
  <c r="J755" i="2"/>
  <c r="J757" i="2"/>
  <c r="J760" i="2"/>
  <c r="J766" i="2"/>
  <c r="J759" i="2"/>
  <c r="J763" i="2"/>
  <c r="J765" i="2"/>
  <c r="J767" i="2"/>
  <c r="J751" i="2"/>
  <c r="J758" i="2"/>
  <c r="J762" i="2"/>
  <c r="J750" i="2"/>
  <c r="J753" i="2"/>
  <c r="J754" i="2"/>
  <c r="J756" i="2"/>
  <c r="J761" i="2"/>
  <c r="J764" i="2"/>
  <c r="J883" i="2"/>
  <c r="J886" i="2"/>
  <c r="O1021" i="2"/>
  <c r="AE48" i="3" l="1"/>
  <c r="AA145" i="3"/>
  <c r="AE145" i="3" s="1"/>
  <c r="O276" i="2"/>
  <c r="N301" i="2"/>
  <c r="X869" i="2"/>
  <c r="T288" i="2"/>
  <c r="X288" i="2" s="1"/>
  <c r="T284" i="2"/>
  <c r="X284" i="2" s="1"/>
  <c r="O883" i="2"/>
  <c r="O745" i="2"/>
  <c r="O187" i="2"/>
  <c r="X1115" i="2"/>
  <c r="T258" i="2"/>
  <c r="X258" i="2" s="1"/>
  <c r="O190" i="2"/>
  <c r="T293" i="2"/>
  <c r="X293" i="2" s="1"/>
  <c r="T1021" i="2"/>
  <c r="X1021" i="2" s="1"/>
  <c r="F38" i="1"/>
  <c r="F64" i="1" s="1"/>
  <c r="F65" i="1" s="1"/>
  <c r="T265" i="2"/>
  <c r="X265" i="2" s="1"/>
  <c r="J884" i="2"/>
  <c r="J885" i="2"/>
  <c r="J747" i="2"/>
  <c r="J746" i="2"/>
  <c r="X1062" i="2"/>
  <c r="T1159" i="2"/>
  <c r="X1159" i="2" s="1"/>
  <c r="J1160" i="2"/>
  <c r="J1161" i="2"/>
  <c r="T883" i="2"/>
  <c r="O301" i="2" l="1"/>
  <c r="X883" i="2"/>
  <c r="T301" i="2"/>
  <c r="X301" i="2" s="1"/>
</calcChain>
</file>

<file path=xl/comments1.xml><?xml version="1.0" encoding="utf-8"?>
<comments xmlns="http://schemas.openxmlformats.org/spreadsheetml/2006/main">
  <authors>
    <author>DBoyadzhieva</author>
    <author>Мариан Георгиев</author>
    <author>PKyuchukov</author>
  </authors>
  <commentList>
    <comment ref="D125" authorId="0" shapeId="0">
      <text>
        <r>
          <rPr>
            <i/>
            <u/>
            <sz val="9"/>
            <color indexed="81"/>
            <rFont val="Tahoma"/>
            <family val="2"/>
            <charset val="204"/>
          </rPr>
          <t>Забележка:</t>
        </r>
        <r>
          <rPr>
            <sz val="9"/>
            <color indexed="81"/>
            <rFont val="Tahoma"/>
            <family val="2"/>
            <charset val="204"/>
          </rPr>
          <t xml:space="preserve"> 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
</t>
        </r>
      </text>
    </comment>
    <comment ref="D170" authorId="1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Забележка: </t>
        </r>
        <r>
          <rPr>
            <sz val="12"/>
            <color indexed="81"/>
            <rFont val="Tahoma"/>
            <family val="2"/>
            <charset val="204"/>
          </rPr>
          <t>В полето се въвежда само стойността на данъка върху таксиметров превоз на пътници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221" authorId="0" shapeId="0">
      <text>
        <r>
          <rPr>
            <i/>
            <u/>
            <sz val="9"/>
            <color indexed="81"/>
            <rFont val="Tahoma"/>
            <family val="2"/>
            <charset val="204"/>
          </rPr>
          <t>Забележка:</t>
        </r>
        <r>
          <rPr>
            <sz val="9"/>
            <color indexed="81"/>
            <rFont val="Tahoma"/>
            <family val="2"/>
            <charset val="204"/>
          </rPr>
          <t xml:space="preserve"> 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D246" authorId="1" shapeId="0">
      <text>
        <r>
          <rPr>
            <b/>
            <sz val="11"/>
            <color indexed="81"/>
            <rFont val="Tahoma"/>
            <family val="2"/>
            <charset val="204"/>
          </rPr>
          <t xml:space="preserve">Забележка: </t>
        </r>
        <r>
          <rPr>
            <sz val="11"/>
            <color indexed="81"/>
            <rFont val="Tahoma"/>
            <family val="2"/>
            <charset val="204"/>
          </rPr>
          <t>По § 29-90 се отчитат всички лихви (включително и лихви за просрочие), дължими от бюджетните организации по заеми, предоставени им от централния бюджет, други бюджети, и от сметки за средствата от Европейския съюз.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296" authorId="2" shapeId="0">
      <text>
        <r>
          <rPr>
            <b/>
            <sz val="10"/>
            <color indexed="81"/>
            <rFont val="Tahoma"/>
            <family val="2"/>
            <charset val="204"/>
          </rPr>
          <t xml:space="preserve">Забележка: </t>
        </r>
        <r>
          <rPr>
            <sz val="10"/>
            <color indexed="81"/>
            <rFont val="Tahoma"/>
            <family val="2"/>
            <charset val="204"/>
          </rPr>
          <t>За целите на касовото изпълнение на бюджета и извънбюджетните сметки и фондове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C468" authorId="1" shapeId="0">
      <text>
        <r>
          <rPr>
            <b/>
            <sz val="11"/>
            <color indexed="81"/>
            <rFont val="Tahoma"/>
            <family val="2"/>
            <charset val="204"/>
          </rPr>
          <t xml:space="preserve">Забележка: </t>
        </r>
        <r>
          <rPr>
            <sz val="11"/>
            <color indexed="81"/>
            <rFont val="Tahoma"/>
            <family val="2"/>
            <charset val="204"/>
          </rPr>
          <t>§ 72-00 включва и възмездна финансова помощ, при която не се дължи лихва.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591" authorId="0" shapeId="0">
      <text>
        <r>
          <rPr>
            <i/>
            <u/>
            <sz val="9"/>
            <color indexed="81"/>
            <rFont val="Tahoma"/>
            <family val="2"/>
            <charset val="204"/>
          </rPr>
          <t>Забележка:</t>
        </r>
        <r>
          <rPr>
            <sz val="9"/>
            <color indexed="81"/>
            <rFont val="Tahoma"/>
            <family val="2"/>
            <charset val="204"/>
          </rPr>
          <t xml:space="preserve"> Всеки подпараграф на § 98-00 следва да е равен на нула, с изключение на § 98-90.</t>
        </r>
      </text>
    </comment>
  </commentList>
</comments>
</file>

<file path=xl/comments2.xml><?xml version="1.0" encoding="utf-8"?>
<comments xmlns="http://schemas.openxmlformats.org/spreadsheetml/2006/main">
  <authors>
    <author>Мариан Георгиев</author>
    <author>PKyuchukov</author>
  </authors>
  <commentList>
    <comment ref="D1103" authorId="0" shapeId="0">
      <text>
        <r>
          <rPr>
            <b/>
            <sz val="11"/>
            <color indexed="81"/>
            <rFont val="Tahoma"/>
            <family val="2"/>
            <charset val="204"/>
          </rPr>
          <t xml:space="preserve">Забележка: </t>
        </r>
        <r>
          <rPr>
            <sz val="11"/>
            <color indexed="81"/>
            <rFont val="Tahoma"/>
            <family val="2"/>
            <charset val="204"/>
          </rPr>
          <t xml:space="preserve">По § 29-90 се отчитат всички лихви (включително и лихви за просрочие), дължими от бюджетните организации по заеми, предоставени им от централния бюджет, други бюджети, и от сметки за средствата от Европейския съюз.
</t>
        </r>
      </text>
    </comment>
    <comment ref="D1153" authorId="1" shapeId="0">
      <text>
        <r>
          <rPr>
            <b/>
            <sz val="10"/>
            <color indexed="81"/>
            <rFont val="Tahoma"/>
            <family val="2"/>
            <charset val="204"/>
          </rPr>
          <t xml:space="preserve">Забележка: </t>
        </r>
        <r>
          <rPr>
            <sz val="10"/>
            <color indexed="81"/>
            <rFont val="Tahoma"/>
            <family val="2"/>
            <charset val="204"/>
          </rPr>
          <t>За целите на касовото изпълнение на бюджета и извънбюджетните сметки и фондове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</commentList>
</comments>
</file>

<file path=xl/comments3.xml><?xml version="1.0" encoding="utf-8"?>
<comments xmlns="http://schemas.openxmlformats.org/spreadsheetml/2006/main">
  <authors>
    <author>npavlov</author>
    <author>NPavlov</author>
  </authors>
  <commentList>
    <comment ref="B310" authorId="0" shapeId="0">
      <text>
        <r>
          <rPr>
            <sz val="10"/>
            <color indexed="81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1"/>
            <rFont val="Times New Roman"/>
            <family val="1"/>
            <charset val="204"/>
          </rPr>
          <t>ДДС № 08/2013 г.</t>
        </r>
      </text>
    </comment>
    <comment ref="B313" authorId="0" shapeId="0">
      <text>
        <r>
          <rPr>
            <sz val="10"/>
            <color indexed="81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1"/>
            <rFont val="Times New Roman"/>
            <family val="1"/>
            <charset val="204"/>
          </rPr>
          <t>ДДС № 08/2013 г.</t>
        </r>
      </text>
    </comment>
    <comment ref="B314" authorId="0" shapeId="0">
      <text>
        <r>
          <rPr>
            <sz val="10"/>
            <color indexed="81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1"/>
            <rFont val="Times New Roman"/>
            <family val="1"/>
            <charset val="204"/>
          </rPr>
          <t>ДДС № 08/2013 г.</t>
        </r>
      </text>
    </comment>
    <comment ref="B316" authorId="0" shapeId="0">
      <text>
        <r>
          <rPr>
            <sz val="10"/>
            <color indexed="81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1"/>
            <rFont val="Times New Roman"/>
            <family val="1"/>
            <charset val="204"/>
          </rPr>
          <t>ДДС № 08/2009 г.</t>
        </r>
      </text>
    </comment>
    <comment ref="A317" authorId="0" shapeId="0">
      <text>
        <r>
          <rPr>
            <sz val="10"/>
            <color indexed="81"/>
            <rFont val="Times New Roman"/>
            <family val="1"/>
            <charset val="204"/>
          </rPr>
          <t xml:space="preserve">Допълнено с </t>
        </r>
        <r>
          <rPr>
            <b/>
            <sz val="10"/>
            <color indexed="81"/>
            <rFont val="Times New Roman"/>
            <family val="1"/>
            <charset val="204"/>
          </rPr>
          <t>ДДС № 08/2009 г.</t>
        </r>
      </text>
    </comment>
    <comment ref="B317" authorId="0" shapeId="0">
      <text>
        <r>
          <rPr>
            <sz val="10"/>
            <color indexed="81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1"/>
            <rFont val="Times New Roman"/>
            <family val="1"/>
            <charset val="204"/>
          </rPr>
          <t>ДДС № 08/2013 г.</t>
        </r>
      </text>
    </comment>
    <comment ref="A318" authorId="0" shapeId="0">
      <text>
        <r>
          <rPr>
            <sz val="10"/>
            <color indexed="81"/>
            <rFont val="Times New Roman"/>
            <family val="1"/>
            <charset val="204"/>
          </rPr>
          <t xml:space="preserve">Допълнено с
 </t>
        </r>
        <r>
          <rPr>
            <b/>
            <sz val="10"/>
            <color indexed="81"/>
            <rFont val="Times New Roman"/>
            <family val="1"/>
            <charset val="204"/>
          </rPr>
          <t>ДДС № 08/2013 г.</t>
        </r>
      </text>
    </comment>
    <comment ref="A342" authorId="0" shapeId="0">
      <text>
        <r>
          <rPr>
            <sz val="10"/>
            <color indexed="81"/>
            <rFont val="Times New Roman"/>
            <family val="1"/>
            <charset val="204"/>
          </rPr>
          <t xml:space="preserve">Допълнено с
 </t>
        </r>
        <r>
          <rPr>
            <b/>
            <sz val="10"/>
            <color indexed="81"/>
            <rFont val="Times New Roman"/>
            <family val="1"/>
            <charset val="204"/>
          </rPr>
          <t>ДДС № 08/2013 г.</t>
        </r>
      </text>
    </comment>
    <comment ref="A343" authorId="0" shapeId="0">
      <text>
        <r>
          <rPr>
            <sz val="10"/>
            <color indexed="81"/>
            <rFont val="Times New Roman"/>
            <family val="1"/>
            <charset val="204"/>
          </rPr>
          <t xml:space="preserve">Допълнено с
 </t>
        </r>
        <r>
          <rPr>
            <b/>
            <sz val="10"/>
            <color indexed="81"/>
            <rFont val="Times New Roman"/>
            <family val="1"/>
            <charset val="204"/>
          </rPr>
          <t>ДДС № 08/2013 г.</t>
        </r>
      </text>
    </comment>
    <comment ref="A547" authorId="1" shapeId="0">
      <text>
        <r>
          <rPr>
            <sz val="10"/>
            <color indexed="81"/>
            <rFont val="Times New Roman Cyr"/>
            <family val="1"/>
            <charset val="204"/>
          </rPr>
          <t xml:space="preserve">Открит съгласно </t>
        </r>
        <r>
          <rPr>
            <b/>
            <sz val="10"/>
            <color indexed="81"/>
            <rFont val="Times New Roman Cyr"/>
            <family val="1"/>
            <charset val="204"/>
          </rPr>
          <t>т. 6.1</t>
        </r>
        <r>
          <rPr>
            <sz val="10"/>
            <color indexed="81"/>
            <rFont val="Times New Roman Cyr"/>
            <family val="1"/>
            <charset val="204"/>
          </rPr>
          <t xml:space="preserve"> от  писмо на МФ </t>
        </r>
        <r>
          <rPr>
            <b/>
            <i/>
            <sz val="10"/>
            <color indexed="62"/>
            <rFont val="Times New Roman Cyr"/>
            <family val="1"/>
            <charset val="204"/>
          </rPr>
          <t>БДС № 15</t>
        </r>
        <r>
          <rPr>
            <b/>
            <i/>
            <sz val="10"/>
            <color indexed="81"/>
            <rFont val="Times New Roman Cyr"/>
            <family val="1"/>
            <charset val="204"/>
          </rPr>
          <t>/</t>
        </r>
        <r>
          <rPr>
            <b/>
            <i/>
            <sz val="10"/>
            <color indexed="10"/>
            <rFont val="Times New Roman CYR"/>
            <family val="1"/>
            <charset val="204"/>
          </rPr>
          <t>16.08.2001 г.</t>
        </r>
      </text>
    </comment>
    <comment ref="D547" authorId="1" shapeId="0">
      <text>
        <r>
          <rPr>
            <sz val="10"/>
            <color indexed="81"/>
            <rFont val="Times New Roman Cyr"/>
            <family val="1"/>
            <charset val="204"/>
          </rPr>
          <t xml:space="preserve">Открит съгласно </t>
        </r>
        <r>
          <rPr>
            <b/>
            <sz val="10"/>
            <color indexed="81"/>
            <rFont val="Times New Roman Cyr"/>
            <family val="1"/>
            <charset val="204"/>
          </rPr>
          <t>т. 6.1</t>
        </r>
        <r>
          <rPr>
            <sz val="10"/>
            <color indexed="81"/>
            <rFont val="Times New Roman Cyr"/>
            <family val="1"/>
            <charset val="204"/>
          </rPr>
          <t xml:space="preserve"> от  писмо на МФ </t>
        </r>
        <r>
          <rPr>
            <b/>
            <i/>
            <sz val="10"/>
            <color indexed="62"/>
            <rFont val="Times New Roman Cyr"/>
            <family val="1"/>
            <charset val="204"/>
          </rPr>
          <t>БДС № 15</t>
        </r>
        <r>
          <rPr>
            <b/>
            <i/>
            <sz val="10"/>
            <color indexed="81"/>
            <rFont val="Times New Roman Cyr"/>
            <family val="1"/>
            <charset val="204"/>
          </rPr>
          <t>/</t>
        </r>
        <r>
          <rPr>
            <b/>
            <i/>
            <sz val="10"/>
            <color indexed="10"/>
            <rFont val="Times New Roman CYR"/>
            <family val="1"/>
            <charset val="204"/>
          </rPr>
          <t>16.08.2001 г.</t>
        </r>
      </text>
    </comment>
    <comment ref="A564" authorId="1" shapeId="0">
      <text>
        <r>
          <rPr>
            <sz val="10"/>
            <color indexed="81"/>
            <rFont val="Times New Roman Cyr"/>
            <family val="1"/>
            <charset val="204"/>
          </rPr>
          <t xml:space="preserve">Открит съгласно </t>
        </r>
        <r>
          <rPr>
            <b/>
            <sz val="10"/>
            <color indexed="81"/>
            <rFont val="Times New Roman Cyr"/>
            <family val="1"/>
            <charset val="204"/>
          </rPr>
          <t>т. 1.1</t>
        </r>
        <r>
          <rPr>
            <sz val="10"/>
            <color indexed="81"/>
            <rFont val="Times New Roman Cyr"/>
            <family val="1"/>
            <charset val="204"/>
          </rPr>
          <t xml:space="preserve"> от  писмо на МФ </t>
        </r>
        <r>
          <rPr>
            <b/>
            <i/>
            <sz val="10"/>
            <color indexed="62"/>
            <rFont val="Times New Roman Cyr"/>
            <family val="1"/>
            <charset val="204"/>
          </rPr>
          <t>БДС № 15</t>
        </r>
        <r>
          <rPr>
            <b/>
            <i/>
            <sz val="10"/>
            <color indexed="81"/>
            <rFont val="Times New Roman Cyr"/>
            <family val="1"/>
            <charset val="204"/>
          </rPr>
          <t>/</t>
        </r>
        <r>
          <rPr>
            <b/>
            <i/>
            <sz val="10"/>
            <color indexed="10"/>
            <rFont val="Times New Roman CYR"/>
            <family val="1"/>
            <charset val="204"/>
          </rPr>
          <t>16.08.2001 г.</t>
        </r>
      </text>
    </comment>
    <comment ref="D564" authorId="1" shapeId="0">
      <text>
        <r>
          <rPr>
            <sz val="10"/>
            <color indexed="81"/>
            <rFont val="Times New Roman Cyr"/>
            <family val="1"/>
            <charset val="204"/>
          </rPr>
          <t xml:space="preserve">Открит съгласно </t>
        </r>
        <r>
          <rPr>
            <b/>
            <sz val="10"/>
            <color indexed="81"/>
            <rFont val="Times New Roman Cyr"/>
            <family val="1"/>
            <charset val="204"/>
          </rPr>
          <t>т. 1.1</t>
        </r>
        <r>
          <rPr>
            <sz val="10"/>
            <color indexed="81"/>
            <rFont val="Times New Roman Cyr"/>
            <family val="1"/>
            <charset val="204"/>
          </rPr>
          <t xml:space="preserve"> от  писмо на МФ </t>
        </r>
        <r>
          <rPr>
            <b/>
            <i/>
            <sz val="10"/>
            <color indexed="62"/>
            <rFont val="Times New Roman Cyr"/>
            <family val="1"/>
            <charset val="204"/>
          </rPr>
          <t>БДС № 15</t>
        </r>
        <r>
          <rPr>
            <b/>
            <i/>
            <sz val="10"/>
            <color indexed="81"/>
            <rFont val="Times New Roman Cyr"/>
            <family val="1"/>
            <charset val="204"/>
          </rPr>
          <t>/</t>
        </r>
        <r>
          <rPr>
            <b/>
            <i/>
            <sz val="10"/>
            <color indexed="10"/>
            <rFont val="Times New Roman CYR"/>
            <family val="1"/>
            <charset val="204"/>
          </rPr>
          <t>16.08.2001 г.</t>
        </r>
      </text>
    </comment>
  </commentList>
</comments>
</file>

<file path=xl/sharedStrings.xml><?xml version="1.0" encoding="utf-8"?>
<sst xmlns="http://schemas.openxmlformats.org/spreadsheetml/2006/main" count="3179" uniqueCount="1824">
  <si>
    <t>755 Приложни и научни изследвания  в областта на опазване на културата</t>
  </si>
  <si>
    <t>758 Международни програми и споразумения, дарения и помощи от чужбина</t>
  </si>
  <si>
    <t>759 Други дейности по културата</t>
  </si>
  <si>
    <t>761 Контрол и регулиране на дейностите по религиозно дело</t>
  </si>
  <si>
    <t>762 Субсидии и други разходи за дейности по религиозно дело</t>
  </si>
  <si>
    <t>768 Международни програми и споразумения, дарения и помощи от чужбина</t>
  </si>
  <si>
    <t>801 Управление, контрол и регулиране на минното дело и дейностите по енергетиката</t>
  </si>
  <si>
    <t>802 Изследвания, измервания и анализи на горивата и енергията</t>
  </si>
  <si>
    <t>803 Безопасност и съхраняване на радиоактивни отпадъци</t>
  </si>
  <si>
    <t>804 Извеждане на ядрени съоръжения от експлоатация</t>
  </si>
  <si>
    <t>805 Приложни и научни изследвания  в областта на минното дело, горивата и енергията</t>
  </si>
  <si>
    <t>807 Международни програми и споразумения, дарения и помощи от чужбина</t>
  </si>
  <si>
    <t>808 Други дейности по минното дело</t>
  </si>
  <si>
    <t>809 Други дейности по горивата и енергията</t>
  </si>
  <si>
    <t>811 Управление, контрол и регулиране на дейностите по растениевъдство</t>
  </si>
  <si>
    <t>813 Областни земеделски служби</t>
  </si>
  <si>
    <t>814 Управление, контрол и регулиране на дейностите по горското стопанство</t>
  </si>
  <si>
    <t>815 Управление, контрол и регулиране на дейностите по лова и риболова</t>
  </si>
  <si>
    <t>816 Машинно-изпитателни центрове и контролно технически инспекции</t>
  </si>
  <si>
    <t>817 Ветеринарно-медицински служби</t>
  </si>
  <si>
    <t>821 Други служби по поземлената реформа</t>
  </si>
  <si>
    <t>824 Национални доплащания и съфинансиране към директните плащания за земеделски производители</t>
  </si>
  <si>
    <t>825 Приложни и научни изследвания  в областта на земеделието и горите</t>
  </si>
  <si>
    <t>826 Рибарство</t>
  </si>
  <si>
    <t>827 Развитие на селските райони</t>
  </si>
  <si>
    <t>828 Международни програми и споразумения, дарения и помощи от чужбина</t>
  </si>
  <si>
    <t>829 Други дейности по селско и горско стопанство, лов и риболов</t>
  </si>
  <si>
    <t>831 Управление,контрол и регулиране на дейностите по транспорта и пътищата</t>
  </si>
  <si>
    <t>832 Служби и дейности по поддържане, ремонт и изграждане на пътищата</t>
  </si>
  <si>
    <t>833 Проучвания, измервания и анализи на пътната мрежа</t>
  </si>
  <si>
    <t>834 Дейности по автомобилния транспорт</t>
  </si>
  <si>
    <t>БЮДЖЕТ - НАЧАЛЕН ПЛАН
ПО ПЪЛНА ЕДИННА БЮДЖЕТНА КЛАСИФИКАЦИЯ</t>
  </si>
  <si>
    <t>край на дейност</t>
  </si>
  <si>
    <t>Осигурителни вноски</t>
  </si>
  <si>
    <r>
      <t>клирингови разчети - п</t>
    </r>
    <r>
      <rPr>
        <b/>
        <i/>
        <sz val="12"/>
        <rFont val="Times New Roman CYR"/>
        <family val="1"/>
        <charset val="204"/>
      </rPr>
      <t>асивни и активни салда</t>
    </r>
    <r>
      <rPr>
        <sz val="12"/>
        <rFont val="Times New Roman CYR"/>
        <family val="1"/>
        <charset val="204"/>
      </rPr>
      <t xml:space="preserve"> (-/+)</t>
    </r>
  </si>
  <si>
    <t>Уточнен план</t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</si>
  <si>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финансови институции</t>
    </r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</si>
  <si>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юридически лица с нестопанска цел</t>
    </r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</si>
  <si>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застрахователни дружества</t>
    </r>
  </si>
  <si>
    <t>Данъци върху дивидентите, ликвидационните дялове и доходите на местни и чуждестранни лица:</t>
  </si>
  <si>
    <r>
      <t xml:space="preserve">данък върху </t>
    </r>
    <r>
      <rPr>
        <b/>
        <sz val="12"/>
        <rFont val="Times New Roman CYR"/>
        <family val="1"/>
        <charset val="204"/>
      </rPr>
      <t>дивидентите</t>
    </r>
    <r>
      <rPr>
        <sz val="12"/>
        <rFont val="Times New Roman CYR"/>
        <family val="1"/>
        <charset val="204"/>
      </rPr>
      <t xml:space="preserve"> и </t>
    </r>
    <r>
      <rPr>
        <b/>
        <sz val="12"/>
        <rFont val="Times New Roman CYR"/>
        <family val="1"/>
        <charset val="204"/>
      </rPr>
      <t xml:space="preserve">ликвидационните дялове </t>
    </r>
    <r>
      <rPr>
        <sz val="12"/>
        <rFont val="Times New Roman CYR"/>
        <family val="1"/>
        <charset val="204"/>
      </rPr>
      <t xml:space="preserve">на </t>
    </r>
    <r>
      <rPr>
        <b/>
        <i/>
        <sz val="12"/>
        <rFont val="Times New Roman CYR"/>
        <family val="1"/>
        <charset val="204"/>
      </rPr>
      <t>местни юридически лица</t>
    </r>
  </si>
  <si>
    <r>
      <t xml:space="preserve">данък върху </t>
    </r>
    <r>
      <rPr>
        <b/>
        <sz val="12"/>
        <rFont val="Times New Roman CYR"/>
        <family val="1"/>
        <charset val="204"/>
      </rPr>
      <t>дивидентите</t>
    </r>
    <r>
      <rPr>
        <sz val="12"/>
        <rFont val="Times New Roman CYR"/>
        <family val="1"/>
        <charset val="204"/>
      </rPr>
      <t xml:space="preserve"> и </t>
    </r>
    <r>
      <rPr>
        <b/>
        <sz val="12"/>
        <rFont val="Times New Roman CYR"/>
        <family val="1"/>
        <charset val="204"/>
      </rPr>
      <t>ликвидационните дялове</t>
    </r>
    <r>
      <rPr>
        <sz val="12"/>
        <rFont val="Times New Roman CYR"/>
        <family val="1"/>
        <charset val="204"/>
      </rPr>
      <t xml:space="preserve"> на </t>
    </r>
    <r>
      <rPr>
        <b/>
        <i/>
        <sz val="12"/>
        <rFont val="Times New Roman CYR"/>
        <family val="1"/>
        <charset val="204"/>
      </rPr>
      <t>бюджетни предприятия</t>
    </r>
  </si>
  <si>
    <r>
      <t xml:space="preserve">данък върху </t>
    </r>
    <r>
      <rPr>
        <b/>
        <sz val="12"/>
        <rFont val="Times New Roman CYR"/>
        <family val="1"/>
        <charset val="204"/>
      </rPr>
      <t>дивидентите</t>
    </r>
    <r>
      <rPr>
        <sz val="12"/>
        <rFont val="Times New Roman CYR"/>
        <family val="1"/>
        <charset val="204"/>
      </rPr>
      <t xml:space="preserve"> и </t>
    </r>
    <r>
      <rPr>
        <b/>
        <sz val="12"/>
        <rFont val="Times New Roman CYR"/>
        <family val="1"/>
        <charset val="204"/>
      </rPr>
      <t>ликвидационните дялове</t>
    </r>
    <r>
      <rPr>
        <sz val="12"/>
        <rFont val="Times New Roman CYR"/>
        <family val="1"/>
        <charset val="204"/>
      </rPr>
      <t xml:space="preserve"> на </t>
    </r>
    <r>
      <rPr>
        <b/>
        <i/>
        <sz val="12"/>
        <rFont val="Times New Roman CYR"/>
        <family val="1"/>
        <charset val="204"/>
      </rPr>
      <t>чуждестрани юридически лица</t>
    </r>
  </si>
  <si>
    <r>
      <t xml:space="preserve">вноски за работници и служители </t>
    </r>
    <r>
      <rPr>
        <b/>
        <i/>
        <sz val="12"/>
        <rFont val="Times New Roman CYR"/>
        <family val="1"/>
        <charset val="204"/>
      </rPr>
      <t>от работодатели</t>
    </r>
  </si>
  <si>
    <r>
      <t xml:space="preserve">вноски от работници и служители </t>
    </r>
    <r>
      <rPr>
        <b/>
        <i/>
        <sz val="12"/>
        <rFont val="Times New Roman CYR"/>
        <family val="1"/>
        <charset val="204"/>
      </rPr>
      <t>(лична вноска)</t>
    </r>
    <r>
      <rPr>
        <sz val="12"/>
        <rFont val="Times New Roman CYR"/>
        <family val="1"/>
        <charset val="204"/>
      </rPr>
      <t xml:space="preserve"> </t>
    </r>
  </si>
  <si>
    <r>
      <t xml:space="preserve">вноски от </t>
    </r>
    <r>
      <rPr>
        <b/>
        <i/>
        <sz val="12"/>
        <rFont val="Times New Roman CYR"/>
        <family val="1"/>
        <charset val="204"/>
      </rPr>
      <t>самонаети лица</t>
    </r>
    <r>
      <rPr>
        <sz val="12"/>
        <rFont val="Times New Roman CYR"/>
        <family val="1"/>
        <charset val="204"/>
      </rPr>
      <t xml:space="preserve"> (самоосигуряващи се лица) </t>
    </r>
  </si>
  <si>
    <r>
      <t>вноски  за</t>
    </r>
    <r>
      <rPr>
        <b/>
        <i/>
        <sz val="12"/>
        <rFont val="Times New Roman CYR"/>
        <charset val="204"/>
      </rPr>
      <t xml:space="preserve"> други категории </t>
    </r>
    <r>
      <rPr>
        <sz val="12"/>
        <rFont val="Times New Roman CYR"/>
        <family val="1"/>
        <charset val="204"/>
      </rPr>
      <t>осигурени лица</t>
    </r>
  </si>
  <si>
    <t>Здравно-осигурителни вноски</t>
  </si>
  <si>
    <r>
      <t xml:space="preserve">здравно-осигурителни вноски за работници и служители </t>
    </r>
    <r>
      <rPr>
        <b/>
        <i/>
        <sz val="12"/>
        <rFont val="Times New Roman CYR"/>
        <family val="1"/>
        <charset val="204"/>
      </rPr>
      <t>от работодатели</t>
    </r>
  </si>
  <si>
    <r>
      <t xml:space="preserve">здравно-осигурителни вноски от работници и служители </t>
    </r>
    <r>
      <rPr>
        <b/>
        <i/>
        <sz val="12"/>
        <rFont val="Times New Roman CYR"/>
        <family val="1"/>
        <charset val="204"/>
      </rPr>
      <t>(лична вноска)</t>
    </r>
    <r>
      <rPr>
        <sz val="12"/>
        <rFont val="Times New Roman CYR"/>
        <family val="1"/>
        <charset val="204"/>
      </rPr>
      <t xml:space="preserve"> </t>
    </r>
  </si>
  <si>
    <r>
      <t xml:space="preserve">здравно-осигурителни вноски от самонаети </t>
    </r>
    <r>
      <rPr>
        <b/>
        <i/>
        <sz val="12"/>
        <rFont val="Times New Roman CYR"/>
        <family val="1"/>
        <charset val="204"/>
      </rPr>
      <t>(самоосигуряващи се лица)</t>
    </r>
    <r>
      <rPr>
        <sz val="12"/>
        <rFont val="Times New Roman CYR"/>
        <family val="1"/>
        <charset val="204"/>
      </rPr>
      <t xml:space="preserve"> </t>
    </r>
  </si>
  <si>
    <r>
      <t xml:space="preserve">здравно-осигур.вноски  за </t>
    </r>
    <r>
      <rPr>
        <b/>
        <i/>
        <sz val="12"/>
        <rFont val="Times New Roman CYR"/>
        <family val="1"/>
        <charset val="204"/>
      </rPr>
      <t>други категории</t>
    </r>
    <r>
      <rPr>
        <sz val="12"/>
        <rFont val="Times New Roman CYR"/>
        <family val="1"/>
        <charset val="204"/>
      </rPr>
      <t xml:space="preserve"> осигурени лица</t>
    </r>
  </si>
  <si>
    <t>Имуществени и други местни данъци :</t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</si>
  <si>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недвижими имоти</t>
    </r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</si>
  <si>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наследствата</t>
    </r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</si>
  <si>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превозните средства</t>
    </r>
  </si>
  <si>
    <r>
      <t xml:space="preserve">данък при придобиване на имущество по </t>
    </r>
    <r>
      <rPr>
        <b/>
        <i/>
        <sz val="12"/>
        <rFont val="Times New Roman CYR"/>
        <family val="1"/>
        <charset val="204"/>
      </rPr>
      <t>дарения и възмезден начин</t>
    </r>
  </si>
  <si>
    <t>туристически данък</t>
  </si>
  <si>
    <t>Данък върху добавената стойност</t>
  </si>
  <si>
    <r>
      <t xml:space="preserve">данък върху добавената стойност при </t>
    </r>
    <r>
      <rPr>
        <b/>
        <i/>
        <sz val="12"/>
        <rFont val="Times New Roman CYR"/>
        <family val="1"/>
        <charset val="204"/>
      </rPr>
      <t>сделки в страната</t>
    </r>
  </si>
  <si>
    <r>
      <t xml:space="preserve">данък върху добавената стойност при </t>
    </r>
    <r>
      <rPr>
        <b/>
        <i/>
        <sz val="12"/>
        <rFont val="Times New Roman CYR"/>
        <family val="1"/>
        <charset val="204"/>
      </rPr>
      <t>внос</t>
    </r>
  </si>
  <si>
    <t xml:space="preserve">Акцизи </t>
  </si>
  <si>
    <r>
      <t>акциз</t>
    </r>
    <r>
      <rPr>
        <sz val="12"/>
        <rFont val="Times New Roman CYR"/>
        <family val="1"/>
        <charset val="204"/>
      </rPr>
      <t xml:space="preserve"> при сделки </t>
    </r>
    <r>
      <rPr>
        <b/>
        <i/>
        <sz val="12"/>
        <rFont val="Times New Roman CYR"/>
        <family val="1"/>
        <charset val="204"/>
      </rPr>
      <t>в страната</t>
    </r>
  </si>
  <si>
    <r>
      <t>акциз</t>
    </r>
    <r>
      <rPr>
        <sz val="12"/>
        <rFont val="Times New Roman CYR"/>
        <family val="1"/>
        <charset val="204"/>
      </rPr>
      <t xml:space="preserve"> при </t>
    </r>
    <r>
      <rPr>
        <b/>
        <i/>
        <sz val="12"/>
        <rFont val="Times New Roman CYR"/>
        <family val="1"/>
        <charset val="204"/>
      </rPr>
      <t>внос</t>
    </r>
  </si>
  <si>
    <t>Данък върху застрахователните премии</t>
  </si>
  <si>
    <t>Други данъци по Закона за корпоративното подоходно облагане:</t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</si>
  <si>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представителните</t>
    </r>
    <r>
      <rPr>
        <sz val="12"/>
        <rFont val="Times New Roman CYR"/>
        <family val="1"/>
        <charset val="204"/>
      </rPr>
      <t xml:space="preserve"> разходи</t>
    </r>
  </si>
  <si>
    <r>
      <t xml:space="preserve">данък върху разходите за </t>
    </r>
    <r>
      <rPr>
        <b/>
        <i/>
        <sz val="12"/>
        <rFont val="Times New Roman CYR"/>
        <family val="1"/>
        <charset val="204"/>
      </rPr>
      <t>превозни средства</t>
    </r>
  </si>
  <si>
    <r>
      <t xml:space="preserve">данък върху </t>
    </r>
    <r>
      <rPr>
        <b/>
        <i/>
        <sz val="12"/>
        <rFont val="Times New Roman CYR"/>
        <charset val="204"/>
      </rPr>
      <t xml:space="preserve">дейността от опериране на </t>
    </r>
    <r>
      <rPr>
        <sz val="12"/>
        <rFont val="Times New Roman CYR"/>
        <family val="1"/>
        <charset val="204"/>
      </rPr>
      <t>кораби</t>
    </r>
  </si>
  <si>
    <r>
      <t xml:space="preserve">данък върху приходите на </t>
    </r>
    <r>
      <rPr>
        <b/>
        <i/>
        <sz val="12"/>
        <rFont val="Times New Roman CYR"/>
        <charset val="204"/>
      </rPr>
      <t>бюджетните предприятия</t>
    </r>
  </si>
  <si>
    <t>Мита и митнически такси:</t>
  </si>
  <si>
    <t>Други данъци</t>
  </si>
  <si>
    <t>Приходи и доходи от собственост</t>
  </si>
  <si>
    <r>
      <t>вноски</t>
    </r>
    <r>
      <rPr>
        <sz val="12"/>
        <rFont val="Times New Roman CYR"/>
        <family val="1"/>
        <charset val="204"/>
      </rPr>
      <t xml:space="preserve"> от приходи на държавни (общински) предприятия и институции</t>
    </r>
  </si>
  <si>
    <r>
      <t xml:space="preserve">превишение на приходите над разходите на </t>
    </r>
    <r>
      <rPr>
        <b/>
        <i/>
        <sz val="12"/>
        <rFont val="Times New Roman CYR"/>
        <family val="1"/>
        <charset val="204"/>
      </rPr>
      <t>БНБ</t>
    </r>
  </si>
  <si>
    <r>
      <t xml:space="preserve">нетни приходи от продажби на </t>
    </r>
    <r>
      <rPr>
        <b/>
        <i/>
        <sz val="12"/>
        <rFont val="Times New Roman CYR"/>
        <family val="1"/>
        <charset val="204"/>
      </rPr>
      <t>услуги, стоки и продукция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</si>
  <si>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наеми на имущество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</si>
  <si>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наеми на земя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</si>
  <si>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дивиденти</t>
    </r>
  </si>
  <si>
    <t>Трансфери за поети осигурителни вноски за здравно осигуряване</t>
  </si>
  <si>
    <t>a</t>
  </si>
  <si>
    <t>b</t>
  </si>
  <si>
    <t>c</t>
  </si>
  <si>
    <t>d</t>
  </si>
  <si>
    <t>e</t>
  </si>
  <si>
    <t>f</t>
  </si>
  <si>
    <t>print</t>
  </si>
  <si>
    <t>h</t>
  </si>
  <si>
    <t>i</t>
  </si>
  <si>
    <t>j</t>
  </si>
  <si>
    <t>k</t>
  </si>
  <si>
    <t>І. Информация за задължения</t>
  </si>
  <si>
    <t>ІІ. Информация за поети ангажименти</t>
  </si>
  <si>
    <t>Неплатени задължения към края на периода</t>
  </si>
  <si>
    <t>Налични
ангажименти
към края на отчетния период.</t>
  </si>
  <si>
    <t>От тях подлежащи на плащане през:</t>
  </si>
  <si>
    <t>Контрола</t>
  </si>
  <si>
    <t>І. (а)</t>
  </si>
  <si>
    <t>І. (б)</t>
  </si>
  <si>
    <t>І. (в)</t>
  </si>
  <si>
    <t>І. (г)</t>
  </si>
  <si>
    <t>ІІ. (1)</t>
  </si>
  <si>
    <t>ІІ. (2)</t>
  </si>
  <si>
    <t>ІІ. (3)</t>
  </si>
  <si>
    <t>ІІ. (4)</t>
  </si>
  <si>
    <t>§§ 01 - 48</t>
  </si>
  <si>
    <t xml:space="preserve">§§ 46 - 48  </t>
  </si>
  <si>
    <t>III. Трансфери</t>
  </si>
  <si>
    <t xml:space="preserve">1. Трансфери от/за ЦБ за/от други бюджети </t>
  </si>
  <si>
    <t>Разчети между първостепенни разпоредители  за централизация на средства и плащания в Себра</t>
  </si>
  <si>
    <r>
      <t>Събрани средства и извършени плащания за сметка на други бюджети, сметки и фондове - нето (+/-</t>
    </r>
    <r>
      <rPr>
        <sz val="12"/>
        <color indexed="12"/>
        <rFont val="Times New Roman CYR"/>
        <family val="1"/>
        <charset val="204"/>
      </rPr>
      <t>)</t>
    </r>
  </si>
  <si>
    <t>§§ 87; 88 и 93</t>
  </si>
  <si>
    <r>
      <t>Югозападен университет</t>
    </r>
    <r>
      <rPr>
        <b/>
        <i/>
        <sz val="12"/>
        <color indexed="18"/>
        <rFont val="Times New Roman Cyr"/>
        <family val="1"/>
      </rPr>
      <t xml:space="preserve"> </t>
    </r>
    <r>
      <rPr>
        <b/>
        <i/>
        <sz val="12"/>
        <color indexed="18"/>
        <rFont val="Times New Roman Bold"/>
      </rPr>
      <t>"Неофит Рилски"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Благоевград</t>
    </r>
  </si>
  <si>
    <t>1706</t>
  </si>
  <si>
    <r>
      <t xml:space="preserve">Шуменски университет </t>
    </r>
    <r>
      <rPr>
        <b/>
        <i/>
        <sz val="12"/>
        <color indexed="18"/>
        <rFont val="Times New Roman Bold"/>
      </rPr>
      <t>"Епископ Константин Преславски" - Шумен</t>
    </r>
  </si>
  <si>
    <t>1711</t>
  </si>
  <si>
    <r>
      <t xml:space="preserve">Русенски университет </t>
    </r>
    <r>
      <rPr>
        <b/>
        <i/>
        <sz val="12"/>
        <color indexed="18"/>
        <rFont val="Times New Roman Bold"/>
      </rPr>
      <t>"Ангел Кънчев"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Русе</t>
    </r>
  </si>
  <si>
    <t>1712</t>
  </si>
  <si>
    <r>
      <t>Технически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София</t>
    </r>
  </si>
  <si>
    <t>1713</t>
  </si>
  <si>
    <r>
      <t>Технически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София - филиал Пловдив</t>
    </r>
  </si>
  <si>
    <t>1714</t>
  </si>
  <si>
    <r>
      <t>Технически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Варна</t>
    </r>
  </si>
  <si>
    <t>1715</t>
  </si>
  <si>
    <r>
      <t>Технически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Габрово</t>
    </r>
  </si>
  <si>
    <t>1716</t>
  </si>
  <si>
    <r>
      <t xml:space="preserve">Университет по </t>
    </r>
    <r>
      <rPr>
        <b/>
        <i/>
        <sz val="12"/>
        <color indexed="18"/>
        <rFont val="Times New Roman Bold"/>
      </rPr>
      <t>архитектура, строителство и геодезия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</si>
  <si>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t>1717</t>
  </si>
  <si>
    <r>
      <t xml:space="preserve">Минно-геоложки университет </t>
    </r>
    <r>
      <rPr>
        <b/>
        <i/>
        <sz val="12"/>
        <color indexed="18"/>
        <rFont val="Times New Roman Bold"/>
      </rPr>
      <t>"Св. Ив. Рилски"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</si>
  <si>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t>1718</t>
  </si>
  <si>
    <r>
      <t>Лесотехнически</t>
    </r>
    <r>
      <rPr>
        <sz val="12"/>
        <color indexed="18"/>
        <rFont val="Times New Roman CYR"/>
        <family val="1"/>
      </rPr>
      <t xml:space="preserve"> университет -</t>
    </r>
    <r>
      <rPr>
        <b/>
        <i/>
        <sz val="12"/>
        <color indexed="18"/>
        <rFont val="Times New Roman Cyr"/>
        <family val="1"/>
      </rPr>
      <t xml:space="preserve"> </t>
    </r>
    <r>
      <rPr>
        <b/>
        <i/>
        <sz val="12"/>
        <color indexed="18"/>
        <rFont val="Times New Roman Bold"/>
      </rPr>
      <t>София</t>
    </r>
  </si>
  <si>
    <t>1719</t>
  </si>
  <si>
    <r>
      <t>Химико-технологичен и металургичен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София</t>
    </r>
  </si>
  <si>
    <t/>
  </si>
  <si>
    <t>1721</t>
  </si>
  <si>
    <r>
      <t xml:space="preserve">Университет по </t>
    </r>
    <r>
      <rPr>
        <b/>
        <i/>
        <sz val="12"/>
        <color indexed="18"/>
        <rFont val="Times New Roman Bold"/>
      </rPr>
      <t>хранителни технологии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Пловдив</t>
    </r>
  </si>
  <si>
    <t>1722</t>
  </si>
  <si>
    <r>
      <t>Аграрен</t>
    </r>
    <r>
      <rPr>
        <b/>
        <i/>
        <sz val="12"/>
        <color indexed="18"/>
        <rFont val="Times New Roman Cyr"/>
        <family val="1"/>
      </rPr>
      <t xml:space="preserve"> </t>
    </r>
    <r>
      <rPr>
        <sz val="12"/>
        <color indexed="18"/>
        <rFont val="Times New Roman CYR"/>
        <family val="1"/>
      </rPr>
      <t xml:space="preserve">университет - </t>
    </r>
    <r>
      <rPr>
        <b/>
        <i/>
        <sz val="12"/>
        <color indexed="18"/>
        <rFont val="Times New Roman Bold"/>
      </rPr>
      <t>Пловдив</t>
    </r>
  </si>
  <si>
    <t>1723</t>
  </si>
  <si>
    <r>
      <t>Тракийски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Стара Загора</t>
    </r>
  </si>
  <si>
    <t>1731</t>
  </si>
  <si>
    <r>
      <t>Медицински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София</t>
    </r>
  </si>
  <si>
    <t>1732</t>
  </si>
  <si>
    <r>
      <t>Медицински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Пловдив</t>
    </r>
  </si>
  <si>
    <t>1733</t>
  </si>
  <si>
    <r>
      <t>Медицински</t>
    </r>
    <r>
      <rPr>
        <sz val="12"/>
        <color indexed="18"/>
        <rFont val="Times New Roman CYR"/>
        <family val="1"/>
      </rPr>
      <t xml:space="preserve"> университет </t>
    </r>
    <r>
      <rPr>
        <b/>
        <i/>
        <sz val="12"/>
        <color indexed="18"/>
        <rFont val="Times New Roman Bold"/>
      </rPr>
      <t>"Проф. д-р Параскев Иванов Стоянов"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Варна</t>
    </r>
  </si>
  <si>
    <t>1734</t>
  </si>
  <si>
    <r>
      <t>Тракийски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Стара Загора - медицински факултет</t>
    </r>
  </si>
  <si>
    <t>1735</t>
  </si>
  <si>
    <r>
      <t>Медицински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Плевен</t>
    </r>
  </si>
  <si>
    <t>1741</t>
  </si>
  <si>
    <r>
      <t xml:space="preserve">Университет за </t>
    </r>
    <r>
      <rPr>
        <b/>
        <i/>
        <sz val="12"/>
        <color indexed="18"/>
        <rFont val="Times New Roman Bold"/>
      </rPr>
      <t>национално и световно стопанство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</si>
  <si>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t>1742</t>
  </si>
  <si>
    <r>
      <t>Икономически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Варна</t>
    </r>
  </si>
  <si>
    <t>1743</t>
  </si>
  <si>
    <r>
      <t xml:space="preserve">Стопанска академия </t>
    </r>
    <r>
      <rPr>
        <b/>
        <i/>
        <sz val="12"/>
        <color indexed="18"/>
        <rFont val="Times New Roman Bold"/>
      </rPr>
      <t>"Димитър Ценов"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Свищов</t>
    </r>
  </si>
  <si>
    <t>1751</t>
  </si>
  <si>
    <r>
      <t xml:space="preserve">Държавна музикална академия </t>
    </r>
    <r>
      <rPr>
        <b/>
        <i/>
        <sz val="12"/>
        <color indexed="18"/>
        <rFont val="Times New Roman Bold"/>
      </rPr>
      <t>"Панчо Владигеров"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</si>
  <si>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t>1752</t>
  </si>
  <si>
    <r>
      <t xml:space="preserve">Национална академия за театрално и филмово изкуство </t>
    </r>
    <r>
      <rPr>
        <b/>
        <i/>
        <sz val="12"/>
        <color indexed="18"/>
        <rFont val="Times New Roman Bold"/>
      </rPr>
      <t xml:space="preserve">"Кр. Сарафов" </t>
    </r>
    <r>
      <rPr>
        <sz val="12"/>
        <color indexed="18"/>
        <rFont val="Times New Roman Bold"/>
      </rPr>
      <t xml:space="preserve">- </t>
    </r>
    <r>
      <rPr>
        <b/>
        <i/>
        <sz val="12"/>
        <color indexed="18"/>
        <rFont val="Times New Roman Bold"/>
      </rPr>
      <t>София</t>
    </r>
  </si>
  <si>
    <t>1753</t>
  </si>
  <si>
    <r>
      <t xml:space="preserve">Национална </t>
    </r>
    <r>
      <rPr>
        <b/>
        <i/>
        <sz val="12"/>
        <color indexed="18"/>
        <rFont val="Times New Roman Bold"/>
      </rPr>
      <t>художествена</t>
    </r>
    <r>
      <rPr>
        <sz val="12"/>
        <color indexed="18"/>
        <rFont val="Times New Roman CYR"/>
        <family val="1"/>
      </rPr>
      <t xml:space="preserve"> академия - </t>
    </r>
    <r>
      <rPr>
        <b/>
        <i/>
        <sz val="12"/>
        <color indexed="18"/>
        <rFont val="Times New Roman Bold"/>
      </rPr>
      <t>София</t>
    </r>
  </si>
  <si>
    <t>1754</t>
  </si>
  <si>
    <r>
      <t>Академия за</t>
    </r>
    <r>
      <rPr>
        <sz val="12"/>
        <color indexed="18"/>
        <rFont val="Times New Roman Bold"/>
      </rPr>
      <t xml:space="preserve"> </t>
    </r>
    <r>
      <rPr>
        <b/>
        <i/>
        <sz val="12"/>
        <color indexed="18"/>
        <rFont val="Times New Roman Bold"/>
      </rPr>
      <t>музикално, танцово и изобразително изкуство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Пловдив</t>
    </r>
  </si>
  <si>
    <t>1759</t>
  </si>
  <si>
    <r>
      <t xml:space="preserve">Национална </t>
    </r>
    <r>
      <rPr>
        <b/>
        <i/>
        <sz val="12"/>
        <color indexed="18"/>
        <rFont val="Times New Roman Bold"/>
      </rPr>
      <t>спортна</t>
    </r>
    <r>
      <rPr>
        <sz val="12"/>
        <color indexed="18"/>
        <rFont val="Times New Roman CYR"/>
        <family val="1"/>
      </rPr>
      <t xml:space="preserve"> академия </t>
    </r>
    <r>
      <rPr>
        <b/>
        <i/>
        <sz val="12"/>
        <color indexed="18"/>
        <rFont val="Times New Roman Bold"/>
      </rPr>
      <t>"Васил Левски"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</si>
  <si>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t>1767</t>
  </si>
  <si>
    <r>
      <t xml:space="preserve">Висше строително училище </t>
    </r>
    <r>
      <rPr>
        <b/>
        <i/>
        <sz val="12"/>
        <color indexed="18"/>
        <rFont val="Times New Roman Bold"/>
      </rPr>
      <t xml:space="preserve">"Любен Каравелов" </t>
    </r>
    <r>
      <rPr>
        <sz val="12"/>
        <color indexed="18"/>
        <rFont val="Times New Roman Bold"/>
      </rPr>
      <t xml:space="preserve">- </t>
    </r>
    <r>
      <rPr>
        <b/>
        <i/>
        <sz val="12"/>
        <color indexed="18"/>
        <rFont val="Times New Roman Bold"/>
      </rPr>
      <t>София</t>
    </r>
  </si>
  <si>
    <t>1768</t>
  </si>
  <si>
    <r>
      <t xml:space="preserve">Висше транспортно училище </t>
    </r>
    <r>
      <rPr>
        <b/>
        <i/>
        <sz val="12"/>
        <color indexed="18"/>
        <rFont val="Times New Roman Bold"/>
      </rPr>
      <t xml:space="preserve">"Тодор Каблешков" </t>
    </r>
    <r>
      <rPr>
        <sz val="12"/>
        <color indexed="18"/>
        <rFont val="Times New Roman Bold"/>
      </rPr>
      <t xml:space="preserve">- </t>
    </r>
    <r>
      <rPr>
        <b/>
        <i/>
        <sz val="12"/>
        <color indexed="18"/>
        <rFont val="Times New Roman Bold"/>
      </rPr>
      <t>София</t>
    </r>
  </si>
  <si>
    <t>1771</t>
  </si>
  <si>
    <r>
      <t>Университет по</t>
    </r>
    <r>
      <rPr>
        <sz val="12"/>
        <color indexed="18"/>
        <rFont val="Times New Roman Bold"/>
      </rPr>
      <t xml:space="preserve"> </t>
    </r>
    <r>
      <rPr>
        <b/>
        <i/>
        <sz val="12"/>
        <color indexed="18"/>
        <rFont val="Times New Roman Bold"/>
      </rPr>
      <t>библиотекознание и информационни технологии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  <r>
      <rPr>
        <sz val="12"/>
        <color indexed="18"/>
        <rFont val="Times New Roman Bold"/>
      </rPr>
      <t xml:space="preserve"> </t>
    </r>
  </si>
  <si>
    <t>1772</t>
  </si>
  <si>
    <r>
      <t xml:space="preserve">Колеж по </t>
    </r>
    <r>
      <rPr>
        <b/>
        <i/>
        <sz val="12"/>
        <color indexed="18"/>
        <rFont val="Times New Roman Bold"/>
      </rPr>
      <t>телекомуникации и пощи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  <r>
      <rPr>
        <sz val="12"/>
        <color indexed="18"/>
        <rFont val="Times New Roman Bold"/>
      </rPr>
      <t xml:space="preserve"> </t>
    </r>
  </si>
  <si>
    <t>1790</t>
  </si>
  <si>
    <r>
      <t>Българска академия на науките</t>
    </r>
    <r>
      <rPr>
        <sz val="12"/>
        <color indexed="16"/>
        <rFont val="Times New Roman Bold"/>
      </rPr>
      <t xml:space="preserve"> - </t>
    </r>
    <r>
      <rPr>
        <b/>
        <i/>
        <sz val="12"/>
        <color indexed="16"/>
        <rFont val="Times New Roman Bold"/>
      </rPr>
      <t>София</t>
    </r>
  </si>
  <si>
    <r>
      <t xml:space="preserve">        А.2.1.б)</t>
    </r>
    <r>
      <rPr>
        <b/>
        <sz val="12"/>
        <color indexed="18"/>
        <rFont val="Times New Roman CYR"/>
      </rPr>
      <t xml:space="preserve"> </t>
    </r>
    <r>
      <rPr>
        <b/>
        <sz val="11"/>
        <rFont val="Times New Roman CYR"/>
        <family val="1"/>
      </rPr>
      <t xml:space="preserve">кодове на ДВУ и ВА "Г. С. Раковски", финансирани от </t>
    </r>
    <r>
      <rPr>
        <b/>
        <i/>
        <sz val="11"/>
        <color indexed="18"/>
        <rFont val="Times New Roman Bold"/>
      </rPr>
      <t>Министерството на отбраната</t>
    </r>
  </si>
  <si>
    <t>1281</t>
  </si>
  <si>
    <r>
      <t xml:space="preserve">Военна академия </t>
    </r>
    <r>
      <rPr>
        <b/>
        <i/>
        <sz val="12"/>
        <color indexed="18"/>
        <rFont val="Times New Roman Bold"/>
      </rPr>
      <t>"Г. С. Раковски"</t>
    </r>
    <r>
      <rPr>
        <b/>
        <i/>
        <sz val="12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</si>
  <si>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t>1282</t>
  </si>
  <si>
    <r>
      <t xml:space="preserve">Национален </t>
    </r>
    <r>
      <rPr>
        <b/>
        <i/>
        <sz val="12"/>
        <color indexed="18"/>
        <rFont val="Times New Roman Bold"/>
      </rPr>
      <t>военен</t>
    </r>
    <r>
      <rPr>
        <sz val="12"/>
        <rFont val="Times New Roman Cyr"/>
        <family val="1"/>
      </rPr>
      <t xml:space="preserve"> университет </t>
    </r>
    <r>
      <rPr>
        <b/>
        <i/>
        <sz val="12"/>
        <color indexed="18"/>
        <rFont val="Times New Roman Bold"/>
      </rPr>
      <t>"Васил Левски"</t>
    </r>
    <r>
      <rPr>
        <sz val="12"/>
        <color indexed="18"/>
        <rFont val="Times New Roman Bold"/>
      </rPr>
      <t xml:space="preserve"> </t>
    </r>
    <r>
      <rPr>
        <sz val="12"/>
        <rFont val="Times New Roman Bold"/>
      </rPr>
      <t xml:space="preserve">- </t>
    </r>
    <r>
      <rPr>
        <b/>
        <i/>
        <sz val="12"/>
        <color indexed="18"/>
        <rFont val="Times New Roman Bold"/>
      </rPr>
      <t>Велико Търново</t>
    </r>
  </si>
  <si>
    <t>1283</t>
  </si>
  <si>
    <r>
      <t xml:space="preserve">Висше </t>
    </r>
    <r>
      <rPr>
        <b/>
        <i/>
        <sz val="12"/>
        <color indexed="18"/>
        <rFont val="Times New Roman Bold"/>
      </rPr>
      <t>военноморско</t>
    </r>
    <r>
      <rPr>
        <sz val="12"/>
        <rFont val="Times New Roman Cyr"/>
        <family val="1"/>
      </rPr>
      <t xml:space="preserve"> училище </t>
    </r>
    <r>
      <rPr>
        <b/>
        <i/>
        <sz val="12"/>
        <color indexed="18"/>
        <rFont val="Times New Roman Bold"/>
      </rPr>
      <t>"Н. Й. Вапцаров"</t>
    </r>
    <r>
      <rPr>
        <b/>
        <i/>
        <sz val="12"/>
        <color indexed="17"/>
        <rFont val="Times New Roman Bold"/>
      </rPr>
      <t xml:space="preserve"> </t>
    </r>
    <r>
      <rPr>
        <sz val="12"/>
        <rFont val="Times New Roman Bold"/>
      </rPr>
      <t xml:space="preserve">- </t>
    </r>
    <r>
      <rPr>
        <b/>
        <i/>
        <sz val="12"/>
        <color indexed="18"/>
        <rFont val="Times New Roman Bold"/>
      </rPr>
      <t>Варна</t>
    </r>
  </si>
  <si>
    <r>
      <t xml:space="preserve">    А.2.2)</t>
    </r>
    <r>
      <rPr>
        <b/>
        <sz val="12"/>
        <color indexed="18"/>
        <rFont val="Times New Roman CYR"/>
      </rPr>
      <t xml:space="preserve"> </t>
    </r>
    <r>
      <rPr>
        <b/>
        <sz val="11"/>
        <rFont val="Times New Roman CYR"/>
        <family val="1"/>
      </rPr>
      <t>кодове на други разпоредители с бюджет по чл. 13, ал. 3 от ЗПФ</t>
    </r>
  </si>
  <si>
    <r>
      <t xml:space="preserve">    А.2.3)</t>
    </r>
    <r>
      <rPr>
        <b/>
        <sz val="12"/>
        <color indexed="10"/>
        <rFont val="Times New Roman CYR"/>
      </rPr>
      <t xml:space="preserve"> </t>
    </r>
    <r>
      <rPr>
        <b/>
        <sz val="11"/>
        <rFont val="Times New Roman CYR"/>
        <family val="1"/>
      </rPr>
      <t>кодове на разпоредители с бюджет по чл. 13, ал. 4 от ЗПФ</t>
    </r>
  </si>
  <si>
    <t>1950</t>
  </si>
  <si>
    <r>
      <t>Предприятие за управление на дейностите по опазване на околната среда (ПУДООС)                    - ч</t>
    </r>
    <r>
      <rPr>
        <b/>
        <sz val="12"/>
        <rFont val="Times New Roman CYR"/>
      </rPr>
      <t>л. 60 от ЗООС</t>
    </r>
  </si>
  <si>
    <t>2170</t>
  </si>
  <si>
    <r>
      <t xml:space="preserve">Национална компания "Стратегически инфраструктурни проекти"                                                      - </t>
    </r>
    <r>
      <rPr>
        <b/>
        <sz val="12"/>
        <rFont val="Times New Roman CYR"/>
      </rPr>
      <t>чл. 28a от Закона за пътищата</t>
    </r>
  </si>
  <si>
    <t>9817</t>
  </si>
  <si>
    <t>такси и лицензии с данъчен характер</t>
  </si>
  <si>
    <t>Съдебни такси</t>
  </si>
  <si>
    <t>Общински такси</t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</si>
  <si>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детски градини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</si>
  <si>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детски ясли</t>
    </r>
    <r>
      <rPr>
        <sz val="12"/>
        <rFont val="Times New Roman CYR"/>
        <family val="1"/>
        <charset val="204"/>
      </rPr>
      <t xml:space="preserve"> и други по здравеопазването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</si>
  <si>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лагери</t>
    </r>
    <r>
      <rPr>
        <sz val="12"/>
        <rFont val="Times New Roman CYR"/>
        <family val="1"/>
        <charset val="204"/>
      </rPr>
      <t xml:space="preserve"> и други по социалния отдих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</si>
  <si>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домашен социален патронаж</t>
    </r>
    <r>
      <rPr>
        <sz val="12"/>
        <rFont val="Times New Roman CYR"/>
        <family val="1"/>
        <charset val="204"/>
      </rPr>
      <t xml:space="preserve"> и други общински </t>
    </r>
    <r>
      <rPr>
        <b/>
        <i/>
        <sz val="12"/>
        <rFont val="Times New Roman CYR"/>
        <family val="1"/>
        <charset val="204"/>
      </rPr>
      <t>социални услуги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</si>
  <si>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пазари</t>
    </r>
    <r>
      <rPr>
        <sz val="12"/>
        <rFont val="Times New Roman CYR"/>
        <family val="1"/>
        <charset val="204"/>
      </rPr>
      <t>, тържища, панаири, тротоари, улични платна и др.</t>
    </r>
  </si>
  <si>
    <r>
      <t>за ползване</t>
    </r>
    <r>
      <rPr>
        <b/>
        <i/>
        <sz val="12"/>
        <rFont val="Times New Roman CYR"/>
        <family val="1"/>
        <charset val="204"/>
      </rPr>
      <t xml:space="preserve"> на полудневни детски градини</t>
    </r>
  </si>
  <si>
    <r>
      <t xml:space="preserve">за </t>
    </r>
    <r>
      <rPr>
        <b/>
        <i/>
        <sz val="12"/>
        <rFont val="Times New Roman CYR"/>
        <family val="1"/>
        <charset val="204"/>
      </rPr>
      <t>битови отпадъци</t>
    </r>
  </si>
  <si>
    <t>Сатовча</t>
  </si>
  <si>
    <t>5111</t>
  </si>
  <si>
    <t>Симитли</t>
  </si>
  <si>
    <t>5112</t>
  </si>
  <si>
    <t>Струмяни</t>
  </si>
  <si>
    <t>5113</t>
  </si>
  <si>
    <t>контрола</t>
  </si>
  <si>
    <t>Задължителни осигурителни вноски от работодатели</t>
  </si>
  <si>
    <r>
      <t xml:space="preserve">осигурителни вноски от работодатели за </t>
    </r>
    <r>
      <rPr>
        <b/>
        <i/>
        <sz val="12"/>
        <rFont val="Times New Roman Cyr"/>
        <family val="1"/>
      </rPr>
      <t>Държавното обществено осигуряване (ДОО)</t>
    </r>
  </si>
  <si>
    <r>
      <t xml:space="preserve">осигурителни вноски от работодатели за </t>
    </r>
    <r>
      <rPr>
        <b/>
        <i/>
        <sz val="12"/>
        <rFont val="Times New Roman Cyr"/>
        <family val="1"/>
      </rPr>
      <t>Учителския пенсионен фонд (УПФ)</t>
    </r>
  </si>
  <si>
    <r>
      <t>здравно-осигурителни вноски</t>
    </r>
    <r>
      <rPr>
        <sz val="12"/>
        <rFont val="Times New Roman Cyr"/>
        <family val="1"/>
      </rPr>
      <t xml:space="preserve"> от работодатели</t>
    </r>
  </si>
  <si>
    <r>
      <t xml:space="preserve">вноски за </t>
    </r>
    <r>
      <rPr>
        <b/>
        <i/>
        <sz val="12"/>
        <rFont val="Times New Roman Cyr"/>
        <family val="1"/>
      </rPr>
      <t>допълнително задължително осигуряване от работодатели</t>
    </r>
  </si>
  <si>
    <r>
      <t xml:space="preserve">задължителни вноски </t>
    </r>
    <r>
      <rPr>
        <b/>
        <i/>
        <sz val="12"/>
        <rFont val="Times New Roman Cyr"/>
        <family val="1"/>
      </rPr>
      <t xml:space="preserve">за чуждестранни пенсионни фондове и  схеми </t>
    </r>
    <r>
      <rPr>
        <sz val="12"/>
        <rFont val="Times New Roman Cyr"/>
        <family val="1"/>
      </rPr>
      <t>за сметка на осигурителя</t>
    </r>
  </si>
  <si>
    <t xml:space="preserve">Вноски за доброволно осигуряване  </t>
  </si>
  <si>
    <t>Издръжка</t>
  </si>
  <si>
    <t>Храна</t>
  </si>
  <si>
    <t>Медикаменти</t>
  </si>
  <si>
    <t>Постелен инвентар и облекло</t>
  </si>
  <si>
    <t>Учебни и научно-изследователски разходи и книги за библиотеките</t>
  </si>
  <si>
    <t>материали</t>
  </si>
  <si>
    <t>вода, горива и енергия</t>
  </si>
  <si>
    <r>
      <t xml:space="preserve">разходи за </t>
    </r>
    <r>
      <rPr>
        <b/>
        <i/>
        <sz val="12"/>
        <rFont val="Times New Roman CYR"/>
        <family val="1"/>
        <charset val="204"/>
      </rPr>
      <t>външни услуги</t>
    </r>
  </si>
  <si>
    <t>Текущ ремонт</t>
  </si>
  <si>
    <r>
      <t xml:space="preserve">командировки </t>
    </r>
    <r>
      <rPr>
        <b/>
        <i/>
        <sz val="12"/>
        <rFont val="Times New Roman CYR"/>
        <family val="1"/>
        <charset val="204"/>
      </rPr>
      <t>в страната</t>
    </r>
  </si>
  <si>
    <r>
      <t xml:space="preserve">краткосрочни командировки </t>
    </r>
    <r>
      <rPr>
        <b/>
        <i/>
        <sz val="12"/>
        <rFont val="Times New Roman CYR"/>
        <family val="1"/>
        <charset val="204"/>
      </rPr>
      <t>в чужбина</t>
    </r>
  </si>
  <si>
    <r>
      <t xml:space="preserve">разходи за </t>
    </r>
    <r>
      <rPr>
        <b/>
        <i/>
        <sz val="12"/>
        <rFont val="Times New Roman CYR"/>
        <family val="1"/>
        <charset val="204"/>
      </rPr>
      <t>застраховки</t>
    </r>
  </si>
  <si>
    <r>
      <t xml:space="preserve">такса </t>
    </r>
    <r>
      <rPr>
        <b/>
        <i/>
        <sz val="12"/>
        <rFont val="Times New Roman CYR"/>
        <family val="1"/>
        <charset val="204"/>
      </rPr>
      <t>ангажимент</t>
    </r>
    <r>
      <rPr>
        <sz val="12"/>
        <rFont val="Times New Roman CYR"/>
        <family val="1"/>
        <charset val="204"/>
      </rPr>
      <t xml:space="preserve"> по заеми</t>
    </r>
  </si>
  <si>
    <r>
      <t>други</t>
    </r>
    <r>
      <rPr>
        <sz val="12"/>
        <rFont val="Times New Roman CYR"/>
        <family val="1"/>
        <charset val="204"/>
      </rPr>
      <t xml:space="preserve"> финансови услуги</t>
    </r>
  </si>
  <si>
    <t>други разходи за СБКО (тук се отчитат разходите за СБКО, неотчетени по други позиции на ЕБК)</t>
  </si>
  <si>
    <t>други разходи, некласифицирани в другите параграфи и подпараграфи</t>
  </si>
  <si>
    <r>
      <t xml:space="preserve">лихви </t>
    </r>
    <r>
      <rPr>
        <sz val="12"/>
        <rFont val="Times New Roman CYR"/>
        <family val="1"/>
        <charset val="204"/>
      </rPr>
      <t>по държавни (общински) ценни книжа</t>
    </r>
  </si>
  <si>
    <r>
      <t>отстъпки</t>
    </r>
    <r>
      <rPr>
        <sz val="12"/>
        <rFont val="Times New Roman CYR"/>
        <family val="1"/>
        <charset val="204"/>
      </rPr>
      <t xml:space="preserve"> по държавни (общински) ценни книжа</t>
    </r>
  </si>
  <si>
    <t>лихви и отстъпки по целеви емисии на държавни ценни книжа</t>
  </si>
  <si>
    <r>
      <t>лихви</t>
    </r>
    <r>
      <rPr>
        <sz val="12"/>
        <rFont val="Times New Roman CYR"/>
        <family val="1"/>
        <charset val="204"/>
      </rPr>
      <t xml:space="preserve"> по държавни ценни книжа, емитирани </t>
    </r>
    <r>
      <rPr>
        <b/>
        <i/>
        <sz val="12"/>
        <rFont val="Times New Roman CYR"/>
        <family val="1"/>
        <charset val="204"/>
      </rPr>
      <t>за структурната реформа</t>
    </r>
    <r>
      <rPr>
        <sz val="12"/>
        <rFont val="Times New Roman CYR"/>
        <family val="1"/>
        <charset val="204"/>
      </rPr>
      <t xml:space="preserve"> </t>
    </r>
  </si>
  <si>
    <r>
      <t>премии над номинала</t>
    </r>
    <r>
      <rPr>
        <sz val="12"/>
        <rFont val="Times New Roman CYR"/>
        <charset val="204"/>
      </rPr>
      <t xml:space="preserve"> от емисии на държавни (общински) ценни книжа (-)</t>
    </r>
  </si>
  <si>
    <t>Разходи за лихви по заеми от страната</t>
  </si>
  <si>
    <r>
      <t xml:space="preserve">Разходи за лихви по </t>
    </r>
    <r>
      <rPr>
        <b/>
        <i/>
        <sz val="12"/>
        <rFont val="Times New Roman CYR"/>
        <family val="1"/>
        <charset val="204"/>
      </rPr>
      <t>други заеми от страната</t>
    </r>
  </si>
  <si>
    <t>Разходи за лихви по заеми от други държави</t>
  </si>
  <si>
    <t>Разходи за лихви по заеми от международни организации и институции</t>
  </si>
  <si>
    <t>Разходи за лихви по заеми от банки и други финансови институции от чужбина</t>
  </si>
  <si>
    <t>Други разходи за лихви</t>
  </si>
  <si>
    <r>
      <t>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 </t>
    </r>
    <r>
      <rPr>
        <b/>
        <i/>
        <sz val="12"/>
        <rFont val="Times New Roman CYR"/>
        <family val="1"/>
        <charset val="204"/>
      </rPr>
      <t>банки в страната</t>
    </r>
  </si>
  <si>
    <r>
      <t>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международни организации и институции</t>
    </r>
  </si>
  <si>
    <r>
      <t>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банки и финансови институции от чужбина</t>
    </r>
  </si>
  <si>
    <r>
      <t>Възстановени суми по 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 xml:space="preserve">активирани гаранции </t>
    </r>
    <r>
      <rPr>
        <i/>
        <sz val="12"/>
        <rFont val="Times New Roman CYR"/>
        <family val="1"/>
        <charset val="204"/>
      </rPr>
      <t>(-)</t>
    </r>
  </si>
  <si>
    <r>
      <t>Други</t>
    </r>
    <r>
      <rPr>
        <sz val="12"/>
        <rFont val="Times New Roman CYR"/>
        <family val="1"/>
        <charset val="204"/>
      </rPr>
      <t xml:space="preserve"> разходи за лихви към  </t>
    </r>
    <r>
      <rPr>
        <b/>
        <i/>
        <sz val="12"/>
        <rFont val="Times New Roman CYR"/>
        <family val="1"/>
        <charset val="204"/>
      </rPr>
      <t>местни лица</t>
    </r>
  </si>
  <si>
    <r>
      <t>Други</t>
    </r>
    <r>
      <rPr>
        <sz val="12"/>
        <rFont val="Times New Roman CYR"/>
        <family val="1"/>
        <charset val="204"/>
      </rPr>
      <t xml:space="preserve"> разходи за лихви към </t>
    </r>
    <r>
      <rPr>
        <b/>
        <i/>
        <sz val="12"/>
        <rFont val="Times New Roman CYR"/>
        <family val="1"/>
        <charset val="204"/>
      </rPr>
      <t>чуждестранни лица</t>
    </r>
  </si>
  <si>
    <t>ресурс на база брутен национален доход</t>
  </si>
  <si>
    <r>
      <t>ресурс на база</t>
    </r>
    <r>
      <rPr>
        <b/>
        <i/>
        <sz val="12"/>
        <rFont val="Times New Roman CYR"/>
        <family val="1"/>
        <charset val="204"/>
      </rPr>
      <t xml:space="preserve"> данък върху добавената стойност</t>
    </r>
  </si>
  <si>
    <t>традиционни собствени ресурси - мита</t>
  </si>
  <si>
    <t>Здравно-осигурителни плащания</t>
  </si>
  <si>
    <t>Стипендии</t>
  </si>
  <si>
    <t>Пенсии</t>
  </si>
  <si>
    <t>Текущи трансфери, обезщетения и помощи за домакинствата</t>
  </si>
  <si>
    <r>
      <t xml:space="preserve">обезщетения и помощи по </t>
    </r>
    <r>
      <rPr>
        <b/>
        <i/>
        <sz val="12"/>
        <rFont val="Times New Roman CYR"/>
        <charset val="204"/>
      </rPr>
      <t>социалното осигуряване</t>
    </r>
  </si>
  <si>
    <r>
      <t xml:space="preserve">обезщетения и помощи по </t>
    </r>
    <r>
      <rPr>
        <b/>
        <i/>
        <sz val="12"/>
        <rFont val="Times New Roman CYR"/>
        <charset val="204"/>
      </rPr>
      <t>социалното подпомагане</t>
    </r>
  </si>
  <si>
    <r>
      <t xml:space="preserve">обезщетения и помощи по </t>
    </r>
    <r>
      <rPr>
        <b/>
        <i/>
        <sz val="12"/>
        <rFont val="Times New Roman CYR"/>
        <charset val="204"/>
      </rPr>
      <t>решение на общинския съвет</t>
    </r>
  </si>
  <si>
    <r>
      <t>текущи трансфери за домакинства от средства на</t>
    </r>
    <r>
      <rPr>
        <b/>
        <i/>
        <sz val="12"/>
        <rFont val="Times New Roman CYR"/>
        <charset val="204"/>
      </rPr>
      <t xml:space="preserve"> Европейския съюз</t>
    </r>
  </si>
  <si>
    <r>
      <t xml:space="preserve">текущи трансфери за домакинства по други </t>
    </r>
    <r>
      <rPr>
        <b/>
        <i/>
        <sz val="12"/>
        <rFont val="Times New Roman CYR"/>
        <charset val="204"/>
      </rPr>
      <t>международни програми и споразумения</t>
    </r>
  </si>
  <si>
    <r>
      <t>други</t>
    </r>
    <r>
      <rPr>
        <sz val="12"/>
        <rFont val="Times New Roman CYR"/>
        <family val="1"/>
        <charset val="204"/>
      </rPr>
      <t xml:space="preserve"> текущи трансфери за домакинствата</t>
    </r>
  </si>
  <si>
    <t>за текуща дейност</t>
  </si>
  <si>
    <r>
      <t xml:space="preserve">за осъществяване на </t>
    </r>
    <r>
      <rPr>
        <b/>
        <i/>
        <sz val="12"/>
        <rFont val="Times New Roman CYR"/>
        <family val="1"/>
        <charset val="204"/>
      </rPr>
      <t>болнична помощ</t>
    </r>
    <r>
      <rPr>
        <sz val="12"/>
        <rFont val="Times New Roman CYR"/>
        <family val="1"/>
        <charset val="204"/>
      </rPr>
      <t xml:space="preserve"> </t>
    </r>
  </si>
  <si>
    <r>
      <t>други</t>
    </r>
    <r>
      <rPr>
        <sz val="12"/>
        <rFont val="Times New Roman CYR"/>
        <family val="1"/>
        <charset val="204"/>
      </rPr>
      <t xml:space="preserve"> субсидии и плащания</t>
    </r>
  </si>
  <si>
    <t>Разходи за членски внос и участие в нетърговски организации и дейности</t>
  </si>
  <si>
    <t>Основен ремонт на дълготрайни материални активи</t>
  </si>
  <si>
    <t>Придобиване на дълготрайни материални активи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</si>
  <si>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компютри и хардуер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</si>
  <si>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сгради</t>
    </r>
  </si>
  <si>
    <t>предоставени трансфери от ДБ за БАН</t>
  </si>
  <si>
    <t>Трансфери между ЦБ и сметки за средствата от ЕС (нето)</t>
  </si>
  <si>
    <t>Трансфери между бюджети (нето)</t>
  </si>
  <si>
    <t>вътрешни трансфери в системата на първостепенния разпоредител (+/-)</t>
  </si>
  <si>
    <t>Трансфери между бюджети и сметки за средствата от ЕС (нето)</t>
  </si>
  <si>
    <t>Трансфери между сметки за средствата от ЕС (нето)</t>
  </si>
  <si>
    <t>Трансфери от/за държавни предприятия и други лица, включени в консолидираната фискална програма</t>
  </si>
  <si>
    <r>
      <t xml:space="preserve">Разчети с подведомствени разпоредители за плащания в </t>
    </r>
    <r>
      <rPr>
        <b/>
        <i/>
        <sz val="12"/>
        <rFont val="Times New Roman CYR"/>
        <charset val="204"/>
      </rPr>
      <t>СЕБРА</t>
    </r>
    <r>
      <rPr>
        <sz val="12"/>
        <rFont val="Times New Roman CYR"/>
        <family val="1"/>
        <charset val="204"/>
      </rPr>
      <t xml:space="preserve">  (-)</t>
    </r>
  </si>
  <si>
    <r>
      <t xml:space="preserve">Разчети с първостепенен разпоредител за плащания в </t>
    </r>
    <r>
      <rPr>
        <b/>
        <i/>
        <sz val="12"/>
        <rFont val="Times New Roman CYR"/>
        <charset val="204"/>
      </rPr>
      <t>СЕБРА</t>
    </r>
    <r>
      <rPr>
        <sz val="12"/>
        <rFont val="Times New Roman CYR"/>
        <family val="1"/>
        <charset val="204"/>
      </rPr>
      <t xml:space="preserve">  (+)</t>
    </r>
  </si>
  <si>
    <t>Трансфери за поети осигурителни вноски и данъци</t>
  </si>
  <si>
    <t>Временни безлихвени заеми между бюджети и сметки за средствата от ЕС (нето)</t>
  </si>
  <si>
    <t>наказателни лихви за данъци, мита и осигурителни вноски</t>
  </si>
  <si>
    <t>постъпления от продажба на квоти за емисии на парникови газове</t>
  </si>
  <si>
    <t>Разпределени към администратори от чужбина средства по международни програми и договори (-)</t>
  </si>
  <si>
    <t>разпределени към чужбина текущи трансфери по програми на Европейския съюз (-)</t>
  </si>
  <si>
    <t>разпределени към чужбина капиталови трансфери по програми на Европейския съюз (-)</t>
  </si>
  <si>
    <t>разпределени към чужбина текущи трансфери по програми на други държави (-)</t>
  </si>
  <si>
    <t>разпределени към чужбина капиталови трансфери по програми на други държави (-)</t>
  </si>
  <si>
    <t>разпределени към чужбина текущи трансфери по програми на други международни организации (-)</t>
  </si>
  <si>
    <t>разпределени към чужбина капиталови трансфери по програми на други международни организации  (-)</t>
  </si>
  <si>
    <t>разпределени към чужбина текущи трансфери по други чуждестранни дарения и помощи (-)</t>
  </si>
  <si>
    <t>разпределени към чужбина капиталови трансфери по други чуждестранни дарения и помощи (-)</t>
  </si>
  <si>
    <t>Платени данъци, такси и административни санкции</t>
  </si>
  <si>
    <t>платени държавни данъци, такси, наказателни лихви и административни санкции</t>
  </si>
  <si>
    <t>платени общински данъци, такси, наказателни лихви и административни санкции</t>
  </si>
  <si>
    <t>платени данъци, такси, наказателни лихви и административни санкции в чужбина</t>
  </si>
  <si>
    <t>Предоставени текущи и капиталови трансфери за чужбина</t>
  </si>
  <si>
    <r>
      <t>текущи</t>
    </r>
    <r>
      <rPr>
        <sz val="12"/>
        <rFont val="Times New Roman CYR"/>
        <family val="1"/>
        <charset val="204"/>
      </rPr>
      <t xml:space="preserve"> трансфери за чужбина</t>
    </r>
  </si>
  <si>
    <r>
      <t>капиталови</t>
    </r>
    <r>
      <rPr>
        <sz val="12"/>
        <rFont val="Times New Roman CYR"/>
        <family val="1"/>
        <charset val="204"/>
      </rPr>
      <t xml:space="preserve"> трансфери за чужбина</t>
    </r>
  </si>
  <si>
    <t>Трансфери от ЦБ за други бюджети (нето)</t>
  </si>
  <si>
    <r>
      <t xml:space="preserve">трансфери между ЦБ и </t>
    </r>
    <r>
      <rPr>
        <b/>
        <i/>
        <sz val="12"/>
        <rFont val="Times New Roman CYR"/>
        <family val="1"/>
        <charset val="204"/>
      </rPr>
      <t>бюджети по държавния бюджет</t>
    </r>
  </si>
  <si>
    <t>възстановени трансфери в ЦБ от бюджети на общини</t>
  </si>
  <si>
    <r>
      <t xml:space="preserve">целеви субсидии от ЦБ </t>
    </r>
    <r>
      <rPr>
        <b/>
        <i/>
        <sz val="12"/>
        <rFont val="Times New Roman CYR"/>
        <family val="1"/>
        <charset val="204"/>
      </rPr>
      <t>за капиталови разходи за общини</t>
    </r>
  </si>
  <si>
    <t>други целеви трансфери от ЦБ за общини</t>
  </si>
  <si>
    <r>
      <t>трансфери между ЦБ и</t>
    </r>
    <r>
      <rPr>
        <b/>
        <i/>
        <sz val="12"/>
        <rFont val="Times New Roman CYR"/>
        <family val="1"/>
        <charset val="204"/>
      </rPr>
      <t xml:space="preserve"> Държавното обществено осигуряване</t>
    </r>
  </si>
  <si>
    <r>
      <t>трансфери между ЦБ и</t>
    </r>
    <r>
      <rPr>
        <b/>
        <i/>
        <sz val="12"/>
        <rFont val="Times New Roman CYR"/>
        <family val="1"/>
        <charset val="204"/>
      </rPr>
      <t xml:space="preserve"> НЗОК</t>
    </r>
  </si>
  <si>
    <r>
      <t>трансфери между ЦБ и</t>
    </r>
    <r>
      <rPr>
        <b/>
        <i/>
        <sz val="12"/>
        <rFont val="Times New Roman CYR"/>
        <family val="1"/>
        <charset val="204"/>
      </rPr>
      <t xml:space="preserve"> БНТ</t>
    </r>
  </si>
  <si>
    <r>
      <t xml:space="preserve">трансфери между ЦБ и </t>
    </r>
    <r>
      <rPr>
        <b/>
        <i/>
        <sz val="12"/>
        <rFont val="Times New Roman CYR"/>
        <charset val="204"/>
      </rPr>
      <t>БНР</t>
    </r>
  </si>
  <si>
    <r>
      <t xml:space="preserve">трансфери между ЦБ и </t>
    </r>
    <r>
      <rPr>
        <b/>
        <i/>
        <sz val="12"/>
        <rFont val="Times New Roman CYR"/>
        <charset val="204"/>
      </rPr>
      <t>БТА</t>
    </r>
  </si>
  <si>
    <t>трансфери  между ЦБ и други бюджети</t>
  </si>
  <si>
    <t>Трансфери между бюджета на бюджетната организация и ЦБ (нето)</t>
  </si>
  <si>
    <r>
      <t>трансфери от/за ЦБ (+/</t>
    </r>
    <r>
      <rPr>
        <sz val="12"/>
        <color indexed="10"/>
        <rFont val="Times New Roman Cyr"/>
        <charset val="204"/>
      </rPr>
      <t>-</t>
    </r>
    <r>
      <rPr>
        <sz val="12"/>
        <rFont val="Times New Roman CYR"/>
        <family val="1"/>
        <charset val="204"/>
      </rPr>
      <t>)</t>
    </r>
  </si>
  <si>
    <t>получени от общини целеви субсидии от ЦБ за капиталови разходи (+)</t>
  </si>
  <si>
    <r>
      <t>възстановени</t>
    </r>
    <r>
      <rPr>
        <sz val="12"/>
        <rFont val="Times New Roman CYR"/>
        <charset val="204"/>
      </rPr>
      <t xml:space="preserve"> трансфери за ЦБ</t>
    </r>
  </si>
  <si>
    <t>предоставени трансфери от ДБ за държавните висши училища</t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</si>
  <si>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заеми от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(-)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</si>
  <si>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</t>
    </r>
    <r>
      <rPr>
        <b/>
        <i/>
        <sz val="12"/>
        <rFont val="Times New Roman CYR"/>
        <family val="1"/>
        <charset val="204"/>
      </rPr>
      <t xml:space="preserve"> банки и финансови институции от чужбина </t>
    </r>
    <r>
      <rPr>
        <i/>
        <sz val="12"/>
        <rFont val="Times New Roman CYR"/>
        <family val="1"/>
        <charset val="204"/>
      </rPr>
      <t>(+)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</si>
  <si>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заеми от</t>
    </r>
    <r>
      <rPr>
        <b/>
        <i/>
        <sz val="12"/>
        <rFont val="Times New Roman CYR"/>
        <family val="1"/>
        <charset val="204"/>
      </rPr>
      <t xml:space="preserve"> банки и финансови институции от чужбина</t>
    </r>
    <r>
      <rPr>
        <i/>
        <sz val="12"/>
        <rFont val="Times New Roman CYR"/>
        <family val="1"/>
        <charset val="204"/>
      </rPr>
      <t xml:space="preserve"> (+)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</si>
  <si>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 </t>
    </r>
    <r>
      <rPr>
        <b/>
        <i/>
        <sz val="12"/>
        <rFont val="Times New Roman CYR"/>
        <family val="1"/>
        <charset val="204"/>
      </rPr>
      <t>банки и финансови институции от чужбина</t>
    </r>
    <r>
      <rPr>
        <i/>
        <sz val="12"/>
        <rFont val="Times New Roman CYR"/>
        <family val="1"/>
        <charset val="204"/>
      </rPr>
      <t xml:space="preserve"> (-)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</si>
  <si>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заеми от</t>
    </r>
    <r>
      <rPr>
        <b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>банки и финансови институции от чужбина</t>
    </r>
    <r>
      <rPr>
        <i/>
        <sz val="12"/>
        <rFont val="Times New Roman CYR"/>
        <family val="1"/>
        <charset val="204"/>
      </rPr>
      <t xml:space="preserve"> (-)</t>
    </r>
  </si>
  <si>
    <r>
      <t>друго финансиране</t>
    </r>
    <r>
      <rPr>
        <sz val="12"/>
        <rFont val="Times New Roman CYR"/>
        <family val="1"/>
        <charset val="204"/>
      </rPr>
      <t xml:space="preserve"> от чужбина (+)</t>
    </r>
  </si>
  <si>
    <r>
      <t>други погашения и плащания</t>
    </r>
    <r>
      <rPr>
        <sz val="12"/>
        <rFont val="Times New Roman CYR"/>
        <family val="1"/>
        <charset val="204"/>
      </rPr>
      <t xml:space="preserve"> по финансиране от чужбина (-)</t>
    </r>
  </si>
  <si>
    <r>
      <t xml:space="preserve">Държавни (общински) ценни книжа емитирани на международните капиталови пазари - </t>
    </r>
    <r>
      <rPr>
        <b/>
        <i/>
        <sz val="12"/>
        <color indexed="12"/>
        <rFont val="Times New Roman CYR"/>
        <family val="1"/>
        <charset val="204"/>
      </rPr>
      <t>нето</t>
    </r>
    <r>
      <rPr>
        <b/>
        <sz val="12"/>
        <color indexed="12"/>
        <rFont val="Times New Roman CYR"/>
        <family val="1"/>
        <charset val="204"/>
      </rPr>
      <t xml:space="preserve"> </t>
    </r>
    <r>
      <rPr>
        <sz val="12"/>
        <color indexed="12"/>
        <rFont val="Times New Roman CYR"/>
        <family val="1"/>
        <charset val="204"/>
      </rPr>
      <t>(</t>
    </r>
    <r>
      <rPr>
        <b/>
        <sz val="12"/>
        <color indexed="12"/>
        <rFont val="Times New Roman CYR"/>
        <family val="1"/>
        <charset val="204"/>
      </rPr>
      <t>+/-</t>
    </r>
    <r>
      <rPr>
        <sz val="12"/>
        <color indexed="12"/>
        <rFont val="Times New Roman CYR"/>
        <family val="1"/>
        <charset val="204"/>
      </rPr>
      <t>)</t>
    </r>
  </si>
  <si>
    <r>
      <t>краткосрочни</t>
    </r>
    <r>
      <rPr>
        <sz val="12"/>
        <rFont val="Times New Roman CYR"/>
        <family val="1"/>
        <charset val="204"/>
      </rPr>
      <t xml:space="preserve">  ДЦК (ОбЦК) емитирани на международните капиталови пазари (+)</t>
    </r>
  </si>
  <si>
    <r>
      <t>дългосрочни</t>
    </r>
    <r>
      <rPr>
        <sz val="12"/>
        <rFont val="Times New Roman CYR"/>
        <family val="1"/>
        <charset val="204"/>
      </rPr>
      <t xml:space="preserve"> ДЦК (ОбЦК) емитирани на международните капиталови пазари (+)</t>
    </r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</si>
  <si>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 краткосрочни </t>
    </r>
    <r>
      <rPr>
        <sz val="12"/>
        <rFont val="Times New Roman CYR"/>
        <family val="1"/>
        <charset val="204"/>
      </rPr>
      <t>ДЦК (ОбЦК) емитирани на международните капиталови пазари (-)</t>
    </r>
  </si>
  <si>
    <t>разчети между първостепенни разпоредители за централизация на средства (+/-)</t>
  </si>
  <si>
    <t>разчети между първостепенни разпоредители за плащания в СЕБРА (+/-)</t>
  </si>
  <si>
    <t>събрани средства и извършени плащания от/за общински бюджети (+/-)</t>
  </si>
  <si>
    <t>събрани средства и извършени плащания от/за социалноосигурителни фондове (+/-)</t>
  </si>
  <si>
    <t>събрани средства и извършени плащания от/за други бюджети (+/-)</t>
  </si>
  <si>
    <t>събрани средства и извършени плащания от/за ЦБ (+/-)</t>
  </si>
  <si>
    <t>събрани средства и извършени плащания от/за бюджети по държавния бюджет (+/-)</t>
  </si>
  <si>
    <t>Национален осигрителен инститт - фонд "Гарантирани вземания на работници и служители"</t>
  </si>
  <si>
    <t>5600</t>
  </si>
  <si>
    <t>Национална здравноосигурителна каса</t>
  </si>
  <si>
    <t>5101</t>
  </si>
  <si>
    <t>Банско</t>
  </si>
  <si>
    <t>5102</t>
  </si>
  <si>
    <t>Белица</t>
  </si>
  <si>
    <t>5103</t>
  </si>
  <si>
    <t>Благоевград</t>
  </si>
  <si>
    <t>5104</t>
  </si>
  <si>
    <t>Гоце Делчев</t>
  </si>
  <si>
    <t>5105</t>
  </si>
  <si>
    <t>Гърмен</t>
  </si>
  <si>
    <t>5106</t>
  </si>
  <si>
    <t>Кресна</t>
  </si>
  <si>
    <t>5107</t>
  </si>
  <si>
    <t>Петрич</t>
  </si>
  <si>
    <t>5108</t>
  </si>
  <si>
    <t>Разлог</t>
  </si>
  <si>
    <t>5109</t>
  </si>
  <si>
    <t>Сандански</t>
  </si>
  <si>
    <t>5110</t>
  </si>
  <si>
    <t>капиталови помощи и дарения от други международни организации</t>
  </si>
  <si>
    <t>други текущи помощи и дарения от чужбина</t>
  </si>
  <si>
    <t>други капиталови помощи и дарения  от чужбина</t>
  </si>
  <si>
    <t>разходи за договорни санкции и неустойки, съдебни обезщетения и разноски</t>
  </si>
  <si>
    <r>
      <t>Разходи за лихви по заеми от</t>
    </r>
    <r>
      <rPr>
        <b/>
        <i/>
        <sz val="12"/>
        <rFont val="Times New Roman CYR"/>
        <family val="1"/>
        <charset val="204"/>
      </rPr>
      <t xml:space="preserve"> банки в страната</t>
    </r>
  </si>
  <si>
    <t>придобиване на програмни продукти и лицензи за програмни продукти</t>
  </si>
  <si>
    <t>други възстановени в ЦБ трансфери от бюджети</t>
  </si>
  <si>
    <t>Предоставени субсидии от държавния бюджет за БАН и държавните висши училища (нето)</t>
  </si>
  <si>
    <t>получени от държавните висши училища  трансфери от ДБ (+)</t>
  </si>
  <si>
    <t>получени от БАН трансфери от ДБ (+)</t>
  </si>
  <si>
    <t>трансфери от/за сметки за чужди средства - предоставени трансфери (-)</t>
  </si>
  <si>
    <t>Суми по разчети за поети осигурителни вноски и данъци</t>
  </si>
  <si>
    <t>4. Помощи и дарения от чужбина</t>
  </si>
  <si>
    <t>текущи помощи и дарения от Европейския съюз</t>
  </si>
  <si>
    <t>капиталови помощи и дарения от други държави</t>
  </si>
  <si>
    <t>§§ 83; 85 - 88; 92-02; 93</t>
  </si>
  <si>
    <t>§§ 83; 85 - 86 и 92-02</t>
  </si>
  <si>
    <t>5907</t>
  </si>
  <si>
    <t>Черноочене</t>
  </si>
  <si>
    <t>6001</t>
  </si>
  <si>
    <t>Бобовдол</t>
  </si>
  <si>
    <t>6002</t>
  </si>
  <si>
    <t>Бобошево</t>
  </si>
  <si>
    <t>6003</t>
  </si>
  <si>
    <t>Дупница</t>
  </si>
  <si>
    <t>6004</t>
  </si>
  <si>
    <t>Кочериново</t>
  </si>
  <si>
    <t>6005</t>
  </si>
  <si>
    <t>Кюстендил</t>
  </si>
  <si>
    <t>6006</t>
  </si>
  <si>
    <t>Невестино</t>
  </si>
  <si>
    <t>6007</t>
  </si>
  <si>
    <t>Рила</t>
  </si>
  <si>
    <t>6008</t>
  </si>
  <si>
    <t>Сапарева баня</t>
  </si>
  <si>
    <t>6009</t>
  </si>
  <si>
    <t>Трекляно</t>
  </si>
  <si>
    <t>6101</t>
  </si>
  <si>
    <t>Априлци</t>
  </si>
  <si>
    <t>6102</t>
  </si>
  <si>
    <t>Летница</t>
  </si>
  <si>
    <t>6103</t>
  </si>
  <si>
    <t>Ловеч</t>
  </si>
  <si>
    <t>6104</t>
  </si>
  <si>
    <t>Луковит</t>
  </si>
  <si>
    <t>6105</t>
  </si>
  <si>
    <t>Тетевен</t>
  </si>
  <si>
    <t>6106</t>
  </si>
  <si>
    <t>Троян</t>
  </si>
  <si>
    <t>6107</t>
  </si>
  <si>
    <t>Угърчин</t>
  </si>
  <si>
    <t>6108</t>
  </si>
  <si>
    <t>Ябланица</t>
  </si>
  <si>
    <t>6201</t>
  </si>
  <si>
    <t>Берковица</t>
  </si>
  <si>
    <t>6202</t>
  </si>
  <si>
    <t>Бойчиновци</t>
  </si>
  <si>
    <t>6203</t>
  </si>
  <si>
    <t>Брусарци</t>
  </si>
  <si>
    <t>6204</t>
  </si>
  <si>
    <t>Вълчедръм</t>
  </si>
  <si>
    <t>6205</t>
  </si>
  <si>
    <t>Вършец</t>
  </si>
  <si>
    <t>6206</t>
  </si>
  <si>
    <t>Георги Дамяново</t>
  </si>
  <si>
    <t>6207</t>
  </si>
  <si>
    <t>Лом</t>
  </si>
  <si>
    <t>6208</t>
  </si>
  <si>
    <t>Медковец</t>
  </si>
  <si>
    <t>6209</t>
  </si>
  <si>
    <t>Монтана</t>
  </si>
  <si>
    <t>6210</t>
  </si>
  <si>
    <t>Чипровци</t>
  </si>
  <si>
    <t>6211</t>
  </si>
  <si>
    <t>Якимово</t>
  </si>
  <si>
    <t>6301</t>
  </si>
  <si>
    <t>Батак</t>
  </si>
  <si>
    <t>6302</t>
  </si>
  <si>
    <t>Белово</t>
  </si>
  <si>
    <t>6303</t>
  </si>
  <si>
    <t>Брацигово</t>
  </si>
  <si>
    <t>6304</t>
  </si>
  <si>
    <t>Велинград</t>
  </si>
  <si>
    <t>6305</t>
  </si>
  <si>
    <t>Лесичово</t>
  </si>
  <si>
    <t>6306</t>
  </si>
  <si>
    <t>Пазарджик</t>
  </si>
  <si>
    <t>6307</t>
  </si>
  <si>
    <t>Панагюрище</t>
  </si>
  <si>
    <t>6308</t>
  </si>
  <si>
    <t>Пещера</t>
  </si>
  <si>
    <t>6309</t>
  </si>
  <si>
    <t>Ракитово</t>
  </si>
  <si>
    <t>6310</t>
  </si>
  <si>
    <t>Септември</t>
  </si>
  <si>
    <t>6311</t>
  </si>
  <si>
    <t>Стрелча</t>
  </si>
  <si>
    <t>6401</t>
  </si>
  <si>
    <t>Брезник</t>
  </si>
  <si>
    <t>6402</t>
  </si>
  <si>
    <t>Земен</t>
  </si>
  <si>
    <t>6403</t>
  </si>
  <si>
    <t>Ковачевци</t>
  </si>
  <si>
    <t>6404</t>
  </si>
  <si>
    <t>Перник</t>
  </si>
  <si>
    <t>6405</t>
  </si>
  <si>
    <t>Радомир</t>
  </si>
  <si>
    <t>6406</t>
  </si>
  <si>
    <t>Трън</t>
  </si>
  <si>
    <t>6501</t>
  </si>
  <si>
    <t>Белене</t>
  </si>
  <si>
    <t>6502</t>
  </si>
  <si>
    <t>Гулянци</t>
  </si>
  <si>
    <t>6503</t>
  </si>
  <si>
    <t>Долна Митрополия</t>
  </si>
  <si>
    <t>6504</t>
  </si>
  <si>
    <t>Долни Дъбник</t>
  </si>
  <si>
    <t>6505</t>
  </si>
  <si>
    <t>Искър</t>
  </si>
  <si>
    <t>6506</t>
  </si>
  <si>
    <t>Левски</t>
  </si>
  <si>
    <t>6507</t>
  </si>
  <si>
    <t>Никопол</t>
  </si>
  <si>
    <t>6508</t>
  </si>
  <si>
    <t>Плевен</t>
  </si>
  <si>
    <t>6509</t>
  </si>
  <si>
    <t>Пордим</t>
  </si>
  <si>
    <t>6510</t>
  </si>
  <si>
    <t>Червен бряг</t>
  </si>
  <si>
    <t>6511</t>
  </si>
  <si>
    <t>Кнежа</t>
  </si>
  <si>
    <t>6601</t>
  </si>
  <si>
    <t>Асеновград</t>
  </si>
  <si>
    <t>6602</t>
  </si>
  <si>
    <t>Брезово</t>
  </si>
  <si>
    <t>6603</t>
  </si>
  <si>
    <t>Калояново</t>
  </si>
  <si>
    <t>6604</t>
  </si>
  <si>
    <t>Карлово</t>
  </si>
  <si>
    <t>6605</t>
  </si>
  <si>
    <t>Кричим</t>
  </si>
  <si>
    <t>6606</t>
  </si>
  <si>
    <t>Лъки</t>
  </si>
  <si>
    <t>6607</t>
  </si>
  <si>
    <t>Марица</t>
  </si>
  <si>
    <t>6608</t>
  </si>
  <si>
    <t>Перущица</t>
  </si>
  <si>
    <t>6609</t>
  </si>
  <si>
    <t>Пловдив</t>
  </si>
  <si>
    <t>6610</t>
  </si>
  <si>
    <t>Първомай</t>
  </si>
  <si>
    <t>6611</t>
  </si>
  <si>
    <t>Раковски</t>
  </si>
  <si>
    <t>6612</t>
  </si>
  <si>
    <t>Родопи</t>
  </si>
  <si>
    <t>6613</t>
  </si>
  <si>
    <t>Садово</t>
  </si>
  <si>
    <t>6614</t>
  </si>
  <si>
    <t>Стамболийски</t>
  </si>
  <si>
    <t>6615</t>
  </si>
  <si>
    <t>Съединение</t>
  </si>
  <si>
    <t>6616</t>
  </si>
  <si>
    <t>Хисаря</t>
  </si>
  <si>
    <t>6617</t>
  </si>
  <si>
    <t>Куклен</t>
  </si>
  <si>
    <t>6618</t>
  </si>
  <si>
    <t>Сопот</t>
  </si>
  <si>
    <t>6701</t>
  </si>
  <si>
    <t>Завет</t>
  </si>
  <si>
    <t>6702</t>
  </si>
  <si>
    <t>Исперих</t>
  </si>
  <si>
    <t>6703</t>
  </si>
  <si>
    <t>Кубрат</t>
  </si>
  <si>
    <t>6704</t>
  </si>
  <si>
    <t>Лозница</t>
  </si>
  <si>
    <t>6705</t>
  </si>
  <si>
    <t>Разград</t>
  </si>
  <si>
    <t>6706</t>
  </si>
  <si>
    <t>Самуил</t>
  </si>
  <si>
    <t>6707</t>
  </si>
  <si>
    <t>Цар Калоян</t>
  </si>
  <si>
    <t>6801</t>
  </si>
  <si>
    <t>Борово</t>
  </si>
  <si>
    <t>6802</t>
  </si>
  <si>
    <t>6803</t>
  </si>
  <si>
    <t>Ветово</t>
  </si>
  <si>
    <t>6804</t>
  </si>
  <si>
    <t>Две могили</t>
  </si>
  <si>
    <t>6805</t>
  </si>
  <si>
    <t>Иваново</t>
  </si>
  <si>
    <t>6806</t>
  </si>
  <si>
    <t>Русе</t>
  </si>
  <si>
    <t>6807</t>
  </si>
  <si>
    <t>Сливо поле</t>
  </si>
  <si>
    <t>6808</t>
  </si>
  <si>
    <t>Ценово</t>
  </si>
  <si>
    <t>6901</t>
  </si>
  <si>
    <t>Алфатар</t>
  </si>
  <si>
    <t>6902</t>
  </si>
  <si>
    <t>Главиница</t>
  </si>
  <si>
    <t>6903</t>
  </si>
  <si>
    <t>Дулово</t>
  </si>
  <si>
    <t>6904</t>
  </si>
  <si>
    <t>Кайнарджа</t>
  </si>
  <si>
    <t>6905</t>
  </si>
  <si>
    <t>Силистра</t>
  </si>
  <si>
    <t>6906</t>
  </si>
  <si>
    <t>Ситово</t>
  </si>
  <si>
    <t>6907</t>
  </si>
  <si>
    <t>Тутракан</t>
  </si>
  <si>
    <t>7001</t>
  </si>
  <si>
    <t>Котел</t>
  </si>
  <si>
    <t>7002</t>
  </si>
  <si>
    <t>Нова Загора</t>
  </si>
  <si>
    <t>7003</t>
  </si>
  <si>
    <t>Сливен</t>
  </si>
  <si>
    <t>7004</t>
  </si>
  <si>
    <t>Твърдица</t>
  </si>
  <si>
    <t>7101</t>
  </si>
  <si>
    <t>Баните</t>
  </si>
  <si>
    <t>7102</t>
  </si>
  <si>
    <t>Борино</t>
  </si>
  <si>
    <t>7103</t>
  </si>
  <si>
    <t>Девин</t>
  </si>
  <si>
    <t>7104</t>
  </si>
  <si>
    <t>Доспат</t>
  </si>
  <si>
    <t>7105</t>
  </si>
  <si>
    <t>Златоград</t>
  </si>
  <si>
    <t>7106</t>
  </si>
  <si>
    <t>Мадан</t>
  </si>
  <si>
    <t>7107</t>
  </si>
  <si>
    <t>Неделино</t>
  </si>
  <si>
    <t>7108</t>
  </si>
  <si>
    <t>Рудозем</t>
  </si>
  <si>
    <t>7109</t>
  </si>
  <si>
    <t>Смолян</t>
  </si>
  <si>
    <t>7110</t>
  </si>
  <si>
    <t>Чепеларе</t>
  </si>
  <si>
    <t>7201</t>
  </si>
  <si>
    <t>Район Банкя</t>
  </si>
  <si>
    <t>7202</t>
  </si>
  <si>
    <t>Район Витоша</t>
  </si>
  <si>
    <t>7203</t>
  </si>
  <si>
    <t xml:space="preserve">Район Възраждане </t>
  </si>
  <si>
    <t>7204</t>
  </si>
  <si>
    <t>Район Връбница</t>
  </si>
  <si>
    <t>7205</t>
  </si>
  <si>
    <t>Район Илинден</t>
  </si>
  <si>
    <t>7206</t>
  </si>
  <si>
    <t>Район Искър</t>
  </si>
  <si>
    <t>7207</t>
  </si>
  <si>
    <t>Район Изгрев</t>
  </si>
  <si>
    <t>7208</t>
  </si>
  <si>
    <t>Район Красна Поляна</t>
  </si>
  <si>
    <t>7209</t>
  </si>
  <si>
    <t xml:space="preserve">2.3 Глоби, санкции и наказателни лихви </t>
  </si>
  <si>
    <t xml:space="preserve">2.4  Други неданъчни приходи </t>
  </si>
  <si>
    <t xml:space="preserve"> - получени трансфери (+)</t>
  </si>
  <si>
    <t xml:space="preserve"> - предоставени трансфери (-)</t>
  </si>
  <si>
    <t>- предоставени трансфери (-)</t>
  </si>
  <si>
    <t>- получени трансфери (+)</t>
  </si>
  <si>
    <t>обща субсидия и други трансфери за държавни дейности от ЦБ за общини</t>
  </si>
  <si>
    <r>
      <t xml:space="preserve">обща </t>
    </r>
    <r>
      <rPr>
        <b/>
        <i/>
        <sz val="12"/>
        <rFont val="Times New Roman CYR"/>
        <family val="1"/>
        <charset val="204"/>
      </rPr>
      <t>изравнителна</t>
    </r>
    <r>
      <rPr>
        <sz val="12"/>
        <rFont val="Times New Roman CYR"/>
        <family val="1"/>
        <charset val="204"/>
      </rPr>
      <t xml:space="preserve"> субсидия и други трансфери за местни дейности от ЦБ</t>
    </r>
    <r>
      <rPr>
        <b/>
        <i/>
        <sz val="12"/>
        <rFont val="Times New Roman CYR"/>
        <family val="1"/>
        <charset val="204"/>
      </rPr>
      <t xml:space="preserve"> за общини</t>
    </r>
  </si>
  <si>
    <t>Временни безлихвени заеми от/за държавни предприятия и други сметки, включени в консолидираната фискална програма (нето)</t>
  </si>
  <si>
    <t>ОТЧЕТ  ЗА  КАСОВОТО  ИЗПЪЛНЕНИЕ  НА  БЮДЖЕТА 
ПО ПЪЛНА ЕДИННА БЮДЖЕТНА КЛАСИФИКАЦИЯ</t>
  </si>
  <si>
    <t>ФОРМУЛЯР   Б - 1</t>
  </si>
  <si>
    <t>3. Помощи и  дарения от страната</t>
  </si>
  <si>
    <t>Помощи и дарения от страната</t>
  </si>
  <si>
    <r>
      <t>текущи</t>
    </r>
    <r>
      <rPr>
        <sz val="12"/>
        <rFont val="Times New Roman CYR"/>
        <family val="1"/>
        <charset val="204"/>
      </rPr>
      <t xml:space="preserve"> помощи и дарения </t>
    </r>
    <r>
      <rPr>
        <b/>
        <i/>
        <sz val="12"/>
        <rFont val="Times New Roman CYR"/>
        <family val="1"/>
        <charset val="204"/>
      </rPr>
      <t>от страната</t>
    </r>
  </si>
  <si>
    <r>
      <t>капиталови</t>
    </r>
    <r>
      <rPr>
        <sz val="12"/>
        <rFont val="Times New Roman CYR"/>
        <family val="1"/>
        <charset val="204"/>
      </rPr>
      <t xml:space="preserve"> помощи и дарения </t>
    </r>
    <r>
      <rPr>
        <b/>
        <i/>
        <sz val="12"/>
        <rFont val="Times New Roman CYR"/>
        <charset val="204"/>
      </rPr>
      <t>от страната</t>
    </r>
  </si>
  <si>
    <t>Помощи и дарения от чужбина</t>
  </si>
  <si>
    <t>капиталови помощи и дарения от Европейския съюз</t>
  </si>
  <si>
    <t>текущи помощи и дарения от други държави</t>
  </si>
  <si>
    <t>текущи помощи и дарения от други международни организации</t>
  </si>
  <si>
    <t>§ 65</t>
  </si>
  <si>
    <t xml:space="preserve">             нетни приходи от продажба на услуги, стоки и продукция</t>
  </si>
  <si>
    <t>в т. ч. временни безлихвени заеми</t>
  </si>
  <si>
    <t>в т. ч. трансфери за отчислени приходи</t>
  </si>
  <si>
    <t xml:space="preserve">в т. ч. </t>
  </si>
  <si>
    <t>под.§ 24-01</t>
  </si>
  <si>
    <t>под.§ 24-04</t>
  </si>
  <si>
    <t>под.§§ 24-05 и 24-06</t>
  </si>
  <si>
    <t>§§ 25 - 27</t>
  </si>
  <si>
    <t xml:space="preserve">§§ 25 - 28; 29-69/29-70 и 29-92 </t>
  </si>
  <si>
    <t>под.§;57-01</t>
  </si>
  <si>
    <t>§§ 74 - 78</t>
  </si>
  <si>
    <t>под.§§ 80-11/80-12; 80-31/80-32; 80-51/80-52 и 80-97</t>
  </si>
  <si>
    <t>под.§§ 80-17/80-18; 80-37/80-38; 80-57/80-58; 80-80 и 80-98;</t>
  </si>
  <si>
    <t>под. § 92-01</t>
  </si>
  <si>
    <t>под. §§ 95-21и 95-22</t>
  </si>
  <si>
    <t>под. §§ 95-28/95-29 и 95-49</t>
  </si>
  <si>
    <t>под. § 71-01 и § 72-01</t>
  </si>
  <si>
    <t xml:space="preserve">под. § 71-02 и § 72-02 </t>
  </si>
  <si>
    <t xml:space="preserve"> § 73</t>
  </si>
  <si>
    <t>под. § 79-01</t>
  </si>
  <si>
    <t>под. § 79-02</t>
  </si>
  <si>
    <t>под. §§ 95-01 до 95-06</t>
  </si>
  <si>
    <t>под. §§ 95-07 до 95-13</t>
  </si>
  <si>
    <t>под. § 95-14</t>
  </si>
  <si>
    <t xml:space="preserve">            остатък в лв.равн. по валутни сметки и каса в чужбина от предх. период </t>
  </si>
  <si>
    <t xml:space="preserve">§§ 01 - 20  </t>
  </si>
  <si>
    <t>§§ 51 - 54</t>
  </si>
  <si>
    <t>§ 55</t>
  </si>
  <si>
    <t xml:space="preserve">11. Депозити и сметки консолидирани в "Единната сметка" от предх. период </t>
  </si>
  <si>
    <t>под. §§ 96-01 до 96-03</t>
  </si>
  <si>
    <t>12. Депозити и сметки консолидирани в "Единната сметка" в края на периода</t>
  </si>
  <si>
    <t>под. §§ 96-07 до 96-09</t>
  </si>
  <si>
    <t xml:space="preserve">13. Касови операции, депозити, покупко-продажба на валута и сетълмент операции </t>
  </si>
  <si>
    <t>§ 33</t>
  </si>
  <si>
    <t xml:space="preserve">VI. Финансиране </t>
  </si>
  <si>
    <t xml:space="preserve">V. Дефицит / излишък = I - II +III + IV </t>
  </si>
  <si>
    <t xml:space="preserve">          постъпления от продажби на държавния резерв (-)</t>
  </si>
  <si>
    <t>(-)под.§ 40-71</t>
  </si>
  <si>
    <t>§ 40 с изключение на под.§ 40-71</t>
  </si>
  <si>
    <t>ФОРМУЛЯР   ЕС - 1</t>
  </si>
  <si>
    <t>ОТЧЕТ ЗА КАСОВОТО ИЗПЪЛНЕНИЕ НА СМЕТКИТЕ ЗА ЧУЖДИ СРЕДСТВА НА БЮДЖЕТИНИТЕ ОРГАНИЗАЦИИ ПО ПЪЛНА ЕДИННА БЮДЖЕТНА КЛАСИФИКАЦИЯ</t>
  </si>
  <si>
    <t>ИЗБЕРЕТЕ ДЕЙНОСТ</t>
  </si>
  <si>
    <r>
      <t>101</t>
    </r>
    <r>
      <rPr>
        <i/>
        <sz val="12"/>
        <rFont val="Times New Roman CYR"/>
        <family val="1"/>
        <charset val="204"/>
      </rPr>
      <t xml:space="preserve"> Централни държавни органи</t>
    </r>
  </si>
  <si>
    <r>
      <t>103</t>
    </r>
    <r>
      <rPr>
        <i/>
        <sz val="12"/>
        <rFont val="Times New Roman CYR"/>
        <family val="1"/>
        <charset val="204"/>
      </rPr>
      <t xml:space="preserve"> Централни държавни органи по образованието</t>
    </r>
  </si>
  <si>
    <t>104 Централни държавни органи по здравеопазването</t>
  </si>
  <si>
    <t>105 Централни държавни органи по социалното осигуряването</t>
  </si>
  <si>
    <t>106 Централни държавни органи по регионалното развитие и благоустройство</t>
  </si>
  <si>
    <t>107 Централни държавни органи по културата и спорта</t>
  </si>
  <si>
    <t>108 Централни държавни органи по икономическите дейности и услуги</t>
  </si>
  <si>
    <t>111 Контролни органи</t>
  </si>
  <si>
    <t>115 Управление, контрол и регулиране на външните работи</t>
  </si>
  <si>
    <t>116 Посолства, консулства, представителства и мисии в чужбина</t>
  </si>
  <si>
    <t>117 Държавни и общински служби и дейности по изборите</t>
  </si>
  <si>
    <t>121 Областни администрации</t>
  </si>
  <si>
    <t>122 Общинска администрация</t>
  </si>
  <si>
    <t xml:space="preserve">123 Общински съвети </t>
  </si>
  <si>
    <t>125 Членове на Европейския парламент от Република България</t>
  </si>
  <si>
    <t>128 Международни програми и споразумения, дарения и помощи от чужбина</t>
  </si>
  <si>
    <t>139 Други изпълнителни и законодателни органи</t>
  </si>
  <si>
    <t>141 Статистически институт,служби и дейности,социологически проучвания и анкети</t>
  </si>
  <si>
    <t>142 Общоикономическо и социално програмиране и прогнозиране</t>
  </si>
  <si>
    <t>143 Регистрация и контрол на чуждестранните инвестиции</t>
  </si>
  <si>
    <t>144 Служби и дейности за връзки с българите в чужбина</t>
  </si>
  <si>
    <t>145 Служби и дейности за подпомагане на бежанците</t>
  </si>
  <si>
    <t>146 Управление и администриране на получена чуждестранна помощ</t>
  </si>
  <si>
    <t>147 Управление на държавния резерв и военновременните запаси</t>
  </si>
  <si>
    <t>148 Управление на гражд.администрация и административнообслужване на населението</t>
  </si>
  <si>
    <t>149 Други общи служби</t>
  </si>
  <si>
    <t>151 Ликвидационна комисия за закрити бюджетни организации</t>
  </si>
  <si>
    <t>158 Международни програми и споразумения, дарения и помощи от чужбина</t>
  </si>
  <si>
    <t>161 Организация и управление на научните изследвания и дейности</t>
  </si>
  <si>
    <t>162 Научноизследователско дело</t>
  </si>
  <si>
    <t>163 Научноизследователски институти и центрове</t>
  </si>
  <si>
    <t>168 Международни програми и споразумения, дарения и помощи от чужбина</t>
  </si>
  <si>
    <t>179 Други дейности на науката</t>
  </si>
  <si>
    <t>201 Дейности по отбраната</t>
  </si>
  <si>
    <t>205 Участие на Република България в НАТО</t>
  </si>
  <si>
    <t>206 Мироопазващи мисии в чужбина</t>
  </si>
  <si>
    <t>215 Приложни научни изследвания в областта на отбраната</t>
  </si>
  <si>
    <t>218 Международни програми и споразумения, дарения и помощи от чужбина</t>
  </si>
  <si>
    <t>219 Други дейности по отбраната</t>
  </si>
  <si>
    <t>221 Полиция и вътрешен ред</t>
  </si>
  <si>
    <t>222 Национална служба за охрана</t>
  </si>
  <si>
    <t>224 Противопожарна охрана</t>
  </si>
  <si>
    <t>225 Приложни научни изследвания в областта на вътрешния ред и сигурност</t>
  </si>
  <si>
    <t>228 Международни програми и споразумения, дарения и помощи от чужбина</t>
  </si>
  <si>
    <t>239 Други дейности по вътрешната сигурност</t>
  </si>
  <si>
    <t>241 Висш съдебен съвет</t>
  </si>
  <si>
    <t>242 Върховен административен съд</t>
  </si>
  <si>
    <t>243 Върховен касационен съд</t>
  </si>
  <si>
    <t>244 Прокуратура</t>
  </si>
  <si>
    <t>245 Национална следствена служба</t>
  </si>
  <si>
    <t>246 Съдилища</t>
  </si>
  <si>
    <t>247 Окръжни следствени служби</t>
  </si>
  <si>
    <t>248 Инспекторат към Висшия съдебен съвет</t>
  </si>
  <si>
    <t>249 Национален институт на правосъдието</t>
  </si>
  <si>
    <t>258 Международни програми и споразумения, дарения и помощи от чужбина</t>
  </si>
  <si>
    <t>259 Други дейности на съдебната власт</t>
  </si>
  <si>
    <t>261 Места за лишаване от свобода</t>
  </si>
  <si>
    <t>268 Международни програми и споразумения, дарения и помощи от чужбина</t>
  </si>
  <si>
    <t>279 Други дейности на администрацията на затворите</t>
  </si>
  <si>
    <t>281 Неотложна дейност по защита на населението и националното стопанство</t>
  </si>
  <si>
    <t>282 Отбранително-мобилизационна подготовка, поддържане на запаси и мощности</t>
  </si>
  <si>
    <t>283 Превантивна дейност за намаляване на вредните последствия от бедствия и аварии</t>
  </si>
  <si>
    <t>284 Ликвидиране на последици от стихийни бедствия и производствени аварии</t>
  </si>
  <si>
    <t>285 Доброволни формирования за защита при бедствия</t>
  </si>
  <si>
    <t>288 Международни програми и споразумения, дарения и помощи от чужбина</t>
  </si>
  <si>
    <t>289 Други дейности за защита на населението при стихийни бедствия и аварии</t>
  </si>
  <si>
    <t>301 Управление, контрол, регулиране и лицензиране на дейности по образованието</t>
  </si>
  <si>
    <t>318 Подготвителна група в училище</t>
  </si>
  <si>
    <t>324 Спортни училища</t>
  </si>
  <si>
    <t>332 Общежития</t>
  </si>
  <si>
    <t>333 Ученически почивни лагери</t>
  </si>
  <si>
    <t>349 Приложни научни изследвания в областта на образованието</t>
  </si>
  <si>
    <t>359 Други дейности за децата</t>
  </si>
  <si>
    <t>369 Други дейности за младежта</t>
  </si>
  <si>
    <t>388 Международни програми и споразумения, дарения и помощи от чужбина</t>
  </si>
  <si>
    <t>389 Други дейности по образованието</t>
  </si>
  <si>
    <t>401 Управление, контрол и регулиране на дейности по здравеопазването</t>
  </si>
  <si>
    <t xml:space="preserve">412 Многопрофилни болници за активно лечение </t>
  </si>
  <si>
    <t xml:space="preserve">415 Домове за медико-социални грижи </t>
  </si>
  <si>
    <t>418 Психиатрични болници</t>
  </si>
  <si>
    <t>429 Центрове за спешна медицинска помощ</t>
  </si>
  <si>
    <t>433 Рехабилитация</t>
  </si>
  <si>
    <t>436 Национални центрове</t>
  </si>
  <si>
    <t>437 Здравен кабинет в детски градини и училища</t>
  </si>
  <si>
    <t>450 Преобразувани лечебни заведения</t>
  </si>
  <si>
    <t>451 Плащания за първична извънболнична медицинска помощ</t>
  </si>
  <si>
    <t>452 Плащания за специализирана извънболнична медицинска помощ</t>
  </si>
  <si>
    <t>453 Плащания за дентална помощ</t>
  </si>
  <si>
    <t>454 Плащания за медико-диагностична дейност</t>
  </si>
  <si>
    <t>456 Плащания за болнична медицинска помощ</t>
  </si>
  <si>
    <t>465 Приложни научни изследвания в областта на здравеопазването</t>
  </si>
  <si>
    <t>467 Национални програми</t>
  </si>
  <si>
    <t>468 Международни програми и споразумения, дарения и помощи от чужбина</t>
  </si>
  <si>
    <t>469 Други дейности по здравеопазването</t>
  </si>
  <si>
    <t>501 Пенсии</t>
  </si>
  <si>
    <t>511 Помощи по Закона за семейните помощи за деца</t>
  </si>
  <si>
    <t>512 Помощи по Закона за социално подпомагане</t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</si>
  <si>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дългосрочни</t>
    </r>
    <r>
      <rPr>
        <sz val="12"/>
        <rFont val="Times New Roman CYR"/>
        <family val="1"/>
        <charset val="204"/>
      </rPr>
      <t xml:space="preserve"> ДЦК (ОбЦК) емитирани на международните капиталови пазари (-)</t>
    </r>
  </si>
  <si>
    <t>Получени погашения по предоставени кредити на други държави (+)</t>
  </si>
  <si>
    <r>
      <t xml:space="preserve">Заеми от банки и други лица в страната - </t>
    </r>
    <r>
      <rPr>
        <b/>
        <i/>
        <sz val="12"/>
        <color indexed="12"/>
        <rFont val="Times New Roman CYR"/>
        <family val="1"/>
        <charset val="204"/>
      </rPr>
      <t xml:space="preserve">нето </t>
    </r>
    <r>
      <rPr>
        <sz val="12"/>
        <color indexed="12"/>
        <rFont val="Times New Roman CYR"/>
        <family val="1"/>
        <charset val="204"/>
      </rPr>
      <t>(</t>
    </r>
    <r>
      <rPr>
        <b/>
        <i/>
        <sz val="12"/>
        <color indexed="12"/>
        <rFont val="Times New Roman CYR"/>
        <family val="1"/>
        <charset val="204"/>
      </rPr>
      <t>+</t>
    </r>
    <r>
      <rPr>
        <b/>
        <sz val="12"/>
        <color indexed="12"/>
        <rFont val="Times New Roman CYR"/>
        <family val="1"/>
        <charset val="204"/>
      </rPr>
      <t>/</t>
    </r>
    <r>
      <rPr>
        <i/>
        <sz val="12"/>
        <color indexed="12"/>
        <rFont val="Times New Roman CYR"/>
        <family val="1"/>
        <charset val="204"/>
      </rPr>
      <t>-</t>
    </r>
    <r>
      <rPr>
        <sz val="12"/>
        <color indexed="12"/>
        <rFont val="Times New Roman CYR"/>
        <family val="1"/>
        <charset val="204"/>
      </rPr>
      <t>)</t>
    </r>
  </si>
  <si>
    <r>
      <t>получени краткосрочни заеми</t>
    </r>
    <r>
      <rPr>
        <sz val="12"/>
        <rFont val="Times New Roman CYR"/>
        <family val="1"/>
        <charset val="204"/>
      </rPr>
      <t xml:space="preserve"> от банки в страната (+)</t>
    </r>
  </si>
  <si>
    <r>
      <t xml:space="preserve">получени дългосрочни заеми </t>
    </r>
    <r>
      <rPr>
        <sz val="12"/>
        <rFont val="Times New Roman CYR"/>
        <family val="1"/>
        <charset val="204"/>
      </rPr>
      <t>от банки в страната (+)</t>
    </r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</si>
  <si>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краткосрочни заеми</t>
    </r>
    <r>
      <rPr>
        <sz val="12"/>
        <rFont val="Times New Roman CYR"/>
        <family val="1"/>
        <charset val="204"/>
      </rPr>
      <t xml:space="preserve"> от банки в страната (-)</t>
    </r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</si>
  <si>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дългосрочни заеми </t>
    </r>
    <r>
      <rPr>
        <sz val="12"/>
        <rFont val="Times New Roman CYR"/>
        <family val="1"/>
        <charset val="204"/>
      </rPr>
      <t>от банки в страната (-)</t>
    </r>
  </si>
  <si>
    <t>получени краткосрочни заеми от други лица  в страната (+)</t>
  </si>
  <si>
    <t>получени дългосрочни заеми от други лица в страната (+)</t>
  </si>
  <si>
    <t>погашения по краткосрочни заеми от други лица в страната (-)</t>
  </si>
  <si>
    <t>погашения по дългосрочни заеми от други лица в страната (-)</t>
  </si>
  <si>
    <t>Емисии на държавни (общински) ценни книжа (+)</t>
  </si>
  <si>
    <r>
      <t xml:space="preserve">емисии на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държавни (общински) ценни книжа (+)</t>
    </r>
  </si>
  <si>
    <r>
      <t xml:space="preserve">емисии на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(+)</t>
    </r>
  </si>
  <si>
    <r>
      <t>целеви</t>
    </r>
    <r>
      <rPr>
        <sz val="12"/>
        <rFont val="Times New Roman CYR"/>
        <family val="1"/>
        <charset val="204"/>
      </rPr>
      <t xml:space="preserve"> емисии на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(+)</t>
    </r>
  </si>
  <si>
    <t>Погашения на държавни (общински) ценни книжа (-)</t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</si>
  <si>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държавни (общински) ценни книжа (-)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</si>
  <si>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(-)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</si>
  <si>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целеви емисии на 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(-)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</si>
  <si>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ДЦК</t>
    </r>
    <r>
      <rPr>
        <sz val="12"/>
        <rFont val="Times New Roman CYR"/>
        <family val="1"/>
        <charset val="204"/>
      </rPr>
      <t xml:space="preserve">, емитирани </t>
    </r>
    <r>
      <rPr>
        <b/>
        <i/>
        <sz val="12"/>
        <rFont val="Times New Roman CYR"/>
        <family val="1"/>
        <charset val="204"/>
      </rPr>
      <t xml:space="preserve">за структурната реформа </t>
    </r>
    <r>
      <rPr>
        <i/>
        <sz val="12"/>
        <rFont val="Times New Roman CYR"/>
        <family val="1"/>
        <charset val="204"/>
      </rPr>
      <t>(-)</t>
    </r>
  </si>
  <si>
    <t xml:space="preserve">§§ 30 - 31; 32; 60 - 67; 69; 74 - 78 </t>
  </si>
  <si>
    <t>§§ 32; 61- 67;  74 - 78</t>
  </si>
  <si>
    <r>
      <t>покупка</t>
    </r>
    <r>
      <rPr>
        <sz val="12"/>
        <rFont val="Times New Roman CYR"/>
        <family val="1"/>
        <charset val="204"/>
      </rPr>
      <t xml:space="preserve"> на държавни (общински) ценни книжа </t>
    </r>
    <r>
      <rPr>
        <b/>
        <i/>
        <sz val="12"/>
        <rFont val="Times New Roman CYR"/>
        <family val="1"/>
        <charset val="204"/>
      </rPr>
      <t>на първичния пазар</t>
    </r>
    <r>
      <rPr>
        <sz val="12"/>
        <rFont val="Times New Roman CYR"/>
        <family val="1"/>
        <charset val="204"/>
      </rPr>
      <t xml:space="preserve"> (-)</t>
    </r>
  </si>
  <si>
    <r>
      <t>покупка</t>
    </r>
    <r>
      <rPr>
        <sz val="12"/>
        <rFont val="Times New Roman CYR"/>
        <family val="1"/>
        <charset val="204"/>
      </rPr>
      <t xml:space="preserve"> на държавни (общински) ценни книжа </t>
    </r>
    <r>
      <rPr>
        <b/>
        <i/>
        <sz val="12"/>
        <rFont val="Times New Roman CYR"/>
        <family val="1"/>
        <charset val="204"/>
      </rPr>
      <t>на вторичния пазар</t>
    </r>
    <r>
      <rPr>
        <sz val="12"/>
        <rFont val="Times New Roman CYR"/>
        <family val="1"/>
        <charset val="204"/>
      </rPr>
      <t xml:space="preserve"> (-)</t>
    </r>
  </si>
  <si>
    <r>
      <t>продажба</t>
    </r>
    <r>
      <rPr>
        <sz val="12"/>
        <rFont val="Times New Roman CYR"/>
        <family val="1"/>
        <charset val="204"/>
      </rPr>
      <t xml:space="preserve"> на държавни (общински) ценни книжа (+)</t>
    </r>
  </si>
  <si>
    <r>
      <t>получени погашения</t>
    </r>
    <r>
      <rPr>
        <sz val="12"/>
        <rFont val="Times New Roman CYR"/>
        <family val="1"/>
        <charset val="204"/>
      </rPr>
      <t xml:space="preserve"> по държавни (общински) ценни книжа (+)</t>
    </r>
  </si>
  <si>
    <r>
      <t xml:space="preserve">Операции с други ценни книжа и финансови активи за управление на ликвидността - </t>
    </r>
    <r>
      <rPr>
        <b/>
        <i/>
        <sz val="12"/>
        <color indexed="12"/>
        <rFont val="Times New Roman CYR"/>
        <family val="1"/>
        <charset val="204"/>
      </rPr>
      <t xml:space="preserve">нето </t>
    </r>
    <r>
      <rPr>
        <sz val="12"/>
        <color indexed="12"/>
        <rFont val="Times New Roman CYR"/>
        <family val="1"/>
        <charset val="204"/>
      </rPr>
      <t>(</t>
    </r>
    <r>
      <rPr>
        <b/>
        <i/>
        <sz val="12"/>
        <color indexed="12"/>
        <rFont val="Times New Roman CYR"/>
        <family val="1"/>
        <charset val="204"/>
      </rPr>
      <t>+</t>
    </r>
    <r>
      <rPr>
        <sz val="12"/>
        <color indexed="12"/>
        <rFont val="Times New Roman CYR"/>
        <family val="1"/>
        <charset val="204"/>
      </rPr>
      <t>/</t>
    </r>
    <r>
      <rPr>
        <b/>
        <i/>
        <sz val="12"/>
        <color indexed="12"/>
        <rFont val="Times New Roman CYR"/>
        <family val="1"/>
        <charset val="204"/>
      </rPr>
      <t>-</t>
    </r>
    <r>
      <rPr>
        <sz val="12"/>
        <color indexed="12"/>
        <rFont val="Times New Roman CYR"/>
        <family val="1"/>
        <charset val="204"/>
      </rPr>
      <t>)</t>
    </r>
  </si>
  <si>
    <r>
      <t xml:space="preserve">с </t>
    </r>
    <r>
      <rPr>
        <b/>
        <i/>
        <sz val="12"/>
        <rFont val="Times New Roman CYR"/>
        <family val="1"/>
        <charset val="204"/>
      </rPr>
      <t>чуждестранни</t>
    </r>
    <r>
      <rPr>
        <sz val="12"/>
        <rFont val="Times New Roman CYR"/>
        <family val="1"/>
        <charset val="204"/>
      </rPr>
      <t xml:space="preserve"> ценни книжа и финасови активи (+/-)</t>
    </r>
  </si>
  <si>
    <r>
      <t xml:space="preserve">с ценни книжа и финансови активи </t>
    </r>
    <r>
      <rPr>
        <b/>
        <i/>
        <sz val="12"/>
        <rFont val="Times New Roman CYR"/>
        <family val="1"/>
        <charset val="204"/>
      </rPr>
      <t>на местни лица /резиденти/</t>
    </r>
    <r>
      <rPr>
        <sz val="12"/>
        <rFont val="Times New Roman CYR"/>
        <family val="1"/>
        <charset val="204"/>
      </rPr>
      <t xml:space="preserve"> (+/-)</t>
    </r>
  </si>
  <si>
    <r>
      <t xml:space="preserve">Друго финансиране - </t>
    </r>
    <r>
      <rPr>
        <b/>
        <i/>
        <sz val="12"/>
        <color indexed="12"/>
        <rFont val="Times New Roman CYR"/>
        <family val="1"/>
        <charset val="204"/>
      </rPr>
      <t>нето</t>
    </r>
    <r>
      <rPr>
        <sz val="12"/>
        <color indexed="12"/>
        <rFont val="Times New Roman CYR"/>
        <family val="1"/>
        <charset val="204"/>
      </rPr>
      <t>(</t>
    </r>
    <r>
      <rPr>
        <b/>
        <sz val="12"/>
        <color indexed="12"/>
        <rFont val="Times New Roman CYR"/>
        <family val="1"/>
        <charset val="204"/>
      </rPr>
      <t>+/-</t>
    </r>
    <r>
      <rPr>
        <sz val="12"/>
        <color indexed="12"/>
        <rFont val="Times New Roman CYR"/>
        <family val="1"/>
        <charset val="204"/>
      </rPr>
      <t>)</t>
    </r>
  </si>
  <si>
    <r>
      <t xml:space="preserve">чужди средства </t>
    </r>
    <r>
      <rPr>
        <sz val="12"/>
        <rFont val="Times New Roman CYR"/>
        <family val="1"/>
        <charset val="204"/>
      </rPr>
      <t>от други лица (небюджетни предприятия и физически лица) (+/-)</t>
    </r>
  </si>
  <si>
    <r>
      <t xml:space="preserve">плащания </t>
    </r>
    <r>
      <rPr>
        <sz val="12"/>
        <rFont val="Times New Roman CYR"/>
        <charset val="204"/>
      </rPr>
      <t xml:space="preserve">за сметка на Европейския съюз - </t>
    </r>
    <r>
      <rPr>
        <b/>
        <i/>
        <sz val="12"/>
        <rFont val="Times New Roman CYR"/>
        <charset val="204"/>
      </rPr>
      <t>директни плащания на земеделски производители (-)</t>
    </r>
  </si>
  <si>
    <t>626 Пречистване на отпадъчните води от населените места</t>
  </si>
  <si>
    <t>627 Управление на дейностите по отпадъците</t>
  </si>
  <si>
    <t>628 Международни програми и споразумения, дарения и помощи от чужбина</t>
  </si>
  <si>
    <t>629 Други дейности по опазване на околната среда</t>
  </si>
  <si>
    <t>701 Дейности по почивното дело и социалния отдих</t>
  </si>
  <si>
    <t>708 Международни програми и споразумения, дарения и помощи от чужбина</t>
  </si>
  <si>
    <t>711 Управление, контрол и регулиране на дейностите по спорта</t>
  </si>
  <si>
    <t>712 Детски и специализирани спортни школи</t>
  </si>
  <si>
    <t>713 Спорт за всички</t>
  </si>
  <si>
    <t>714 Спортни бази за спорт за всички</t>
  </si>
  <si>
    <t>718 Международни програми и споразумения, дарения и помощи от чужбина</t>
  </si>
  <si>
    <t>719 Други дейности по спорта и физическата култура</t>
  </si>
  <si>
    <t>731 Управление, контрол и регулиране на дейностите по културата</t>
  </si>
  <si>
    <t>732 Културни дейности</t>
  </si>
  <si>
    <t>733 Български културни институти в чужбина</t>
  </si>
  <si>
    <t>735 Театри</t>
  </si>
  <si>
    <t>736 Оперно - филхармонични дружества и опери</t>
  </si>
  <si>
    <t>737 Оркестри и ансамбли</t>
  </si>
  <si>
    <t>738 Читалища</t>
  </si>
  <si>
    <t>739 Музеи, худ. галерии, паметници на културата и етногр. комплекси с национален и регионален харакер</t>
  </si>
  <si>
    <t>740 Музеи, художествени галерии, паметници на културата и етнографски комплекси с местен харакер</t>
  </si>
  <si>
    <t>741 Радиотранслационни възли</t>
  </si>
  <si>
    <t>742 Радио</t>
  </si>
  <si>
    <t>743 Телевизия</t>
  </si>
  <si>
    <t>744 Филмотечно и фонотечно дело</t>
  </si>
  <si>
    <t>745 Обредни домове и зали</t>
  </si>
  <si>
    <t>746 Зоопаркове</t>
  </si>
  <si>
    <t>747 Държавен архив и териториални архиви</t>
  </si>
  <si>
    <t>748 Подпомагане развитието на културата</t>
  </si>
  <si>
    <t>751 Библиотеки с национален и регионален характер</t>
  </si>
  <si>
    <t>752 Градски библиотеки</t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</si>
  <si>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по текущи банкови </t>
    </r>
    <r>
      <rPr>
        <b/>
        <i/>
        <sz val="12"/>
        <rFont val="Times New Roman CYR"/>
        <family val="1"/>
        <charset val="204"/>
      </rPr>
      <t>сметки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</si>
  <si>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по срочни </t>
    </r>
    <r>
      <rPr>
        <b/>
        <i/>
        <sz val="12"/>
        <rFont val="Times New Roman CYR"/>
        <family val="1"/>
        <charset val="204"/>
      </rPr>
      <t>депозити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</si>
  <si>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по предоставени </t>
    </r>
    <r>
      <rPr>
        <b/>
        <i/>
        <sz val="12"/>
        <rFont val="Times New Roman CYR"/>
        <family val="1"/>
        <charset val="204"/>
      </rPr>
      <t>заеми</t>
    </r>
    <r>
      <rPr>
        <sz val="12"/>
        <rFont val="Times New Roman CYR"/>
        <family val="1"/>
        <charset val="204"/>
      </rPr>
      <t xml:space="preserve"> в страната и чужбина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</si>
  <si>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от предприятия по </t>
    </r>
    <r>
      <rPr>
        <b/>
        <i/>
        <sz val="12"/>
        <rFont val="Times New Roman CYR"/>
        <family val="1"/>
        <charset val="204"/>
      </rPr>
      <t>преоформен държавен дълг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</si>
  <si>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 и отстъпки</t>
    </r>
    <r>
      <rPr>
        <sz val="12"/>
        <rFont val="Times New Roman CYR"/>
        <family val="1"/>
        <charset val="204"/>
      </rPr>
      <t xml:space="preserve"> от държавни и общински ценни книжа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</si>
  <si>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 и отстъпки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дългови ценни книжа</t>
    </r>
    <r>
      <rPr>
        <sz val="12"/>
        <rFont val="Times New Roman CYR"/>
        <family val="1"/>
        <charset val="204"/>
      </rPr>
      <t xml:space="preserve"> на </t>
    </r>
    <r>
      <rPr>
        <b/>
        <i/>
        <sz val="12"/>
        <rFont val="Times New Roman CYR"/>
        <family val="1"/>
        <charset val="204"/>
      </rPr>
      <t>местни и чуждестранни лица</t>
    </r>
  </si>
  <si>
    <r>
      <t>лихви</t>
    </r>
    <r>
      <rPr>
        <sz val="12"/>
        <rFont val="Times New Roman CYR"/>
        <family val="1"/>
        <charset val="204"/>
      </rPr>
      <t xml:space="preserve"> по срочни </t>
    </r>
    <r>
      <rPr>
        <b/>
        <i/>
        <sz val="12"/>
        <rFont val="Times New Roman CYR"/>
        <family val="1"/>
        <charset val="204"/>
      </rPr>
      <t>депозити за сметка на централния бюджет (+/-)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</si>
  <si>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други лихви</t>
    </r>
  </si>
  <si>
    <t>Държавни такси</t>
  </si>
  <si>
    <t>такси за административни и други услуги и дейности</t>
  </si>
  <si>
    <t>334 Повишаване на квалификацията</t>
  </si>
  <si>
    <t>336 Столове</t>
  </si>
  <si>
    <t>341 Академии, университети и висши училища</t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</si>
  <si>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 xml:space="preserve">общежития </t>
    </r>
    <r>
      <rPr>
        <sz val="12"/>
        <rFont val="Times New Roman CYR"/>
        <family val="1"/>
        <charset val="204"/>
      </rPr>
      <t>и други по образованието</t>
    </r>
  </si>
  <si>
    <r>
      <t xml:space="preserve">за </t>
    </r>
    <r>
      <rPr>
        <b/>
        <i/>
        <sz val="12"/>
        <rFont val="Times New Roman CYR"/>
        <family val="1"/>
        <charset val="204"/>
      </rPr>
      <t>технически услуги</t>
    </r>
  </si>
  <si>
    <r>
      <t xml:space="preserve">за </t>
    </r>
    <r>
      <rPr>
        <b/>
        <i/>
        <sz val="12"/>
        <rFont val="Times New Roman CYR"/>
        <family val="1"/>
        <charset val="204"/>
      </rPr>
      <t>административни услуги</t>
    </r>
  </si>
  <si>
    <r>
      <t xml:space="preserve">за </t>
    </r>
    <r>
      <rPr>
        <b/>
        <i/>
        <sz val="12"/>
        <rFont val="Times New Roman CYR"/>
        <family val="1"/>
        <charset val="204"/>
      </rPr>
      <t>откупуване на гробни места</t>
    </r>
  </si>
  <si>
    <r>
      <t>за</t>
    </r>
    <r>
      <rPr>
        <b/>
        <i/>
        <sz val="12"/>
        <rFont val="Times New Roman CYR"/>
        <family val="1"/>
        <charset val="204"/>
      </rPr>
      <t xml:space="preserve"> притежаване на куче</t>
    </r>
  </si>
  <si>
    <r>
      <t>други</t>
    </r>
    <r>
      <rPr>
        <sz val="12"/>
        <rFont val="Times New Roman CYR"/>
        <family val="1"/>
        <charset val="204"/>
      </rPr>
      <t xml:space="preserve"> общински такси</t>
    </r>
  </si>
  <si>
    <t>Глоби, санкции и наказателни лихви</t>
  </si>
  <si>
    <r>
      <t>конфискувани средства</t>
    </r>
    <r>
      <rPr>
        <sz val="12"/>
        <rFont val="Times New Roman CYR"/>
        <family val="1"/>
        <charset val="204"/>
      </rPr>
      <t xml:space="preserve"> и приходи от продажби на конфискувани и придобити от залог вещи</t>
    </r>
  </si>
  <si>
    <r>
      <t>глоби</t>
    </r>
    <r>
      <rPr>
        <sz val="12"/>
        <rFont val="Times New Roman CYR"/>
        <family val="1"/>
        <charset val="204"/>
      </rPr>
      <t>,</t>
    </r>
    <r>
      <rPr>
        <i/>
        <sz val="12"/>
        <rFont val="Times New Roman CYR"/>
        <family val="1"/>
        <charset val="204"/>
      </rPr>
      <t xml:space="preserve"> </t>
    </r>
    <r>
      <rPr>
        <sz val="12"/>
        <rFont val="Times New Roman CYR"/>
        <family val="1"/>
        <charset val="204"/>
      </rPr>
      <t>санкции, неустойки, наказателни лихви, обезщетения и начети</t>
    </r>
  </si>
  <si>
    <r>
      <t>реализирани курсови разлики</t>
    </r>
    <r>
      <rPr>
        <sz val="12"/>
        <rFont val="Times New Roman CYR"/>
        <family val="1"/>
        <charset val="204"/>
      </rPr>
      <t xml:space="preserve"> от валутни операции (нето) (+/-)</t>
    </r>
  </si>
  <si>
    <r>
      <t>получени</t>
    </r>
    <r>
      <rPr>
        <b/>
        <i/>
        <sz val="12"/>
        <rFont val="Times New Roman CYR"/>
        <family val="1"/>
        <charset val="204"/>
      </rPr>
      <t xml:space="preserve"> застрахователни обезщетения за ДМА</t>
    </r>
  </si>
  <si>
    <r>
      <t>получени</t>
    </r>
    <r>
      <rPr>
        <b/>
        <i/>
        <sz val="12"/>
        <rFont val="Times New Roman CYR"/>
        <family val="1"/>
        <charset val="204"/>
      </rPr>
      <t xml:space="preserve"> други застрахователни обезщетения</t>
    </r>
  </si>
  <si>
    <r>
      <t>други</t>
    </r>
    <r>
      <rPr>
        <sz val="12"/>
        <rFont val="Times New Roman CYR"/>
        <family val="1"/>
        <charset val="204"/>
      </rPr>
      <t xml:space="preserve"> неданъчни приходи</t>
    </r>
  </si>
  <si>
    <t xml:space="preserve">Внесени ДДС и други данъци върху продажбите </t>
  </si>
  <si>
    <r>
      <t xml:space="preserve">внесен </t>
    </r>
    <r>
      <rPr>
        <b/>
        <i/>
        <sz val="12"/>
        <rFont val="Times New Roman CYR"/>
        <family val="1"/>
        <charset val="204"/>
      </rPr>
      <t>ДДС</t>
    </r>
    <r>
      <rPr>
        <sz val="12"/>
        <rFont val="Times New Roman CYR"/>
        <family val="1"/>
        <charset val="204"/>
      </rPr>
      <t xml:space="preserve"> (-)</t>
    </r>
  </si>
  <si>
    <r>
      <t xml:space="preserve">внесен </t>
    </r>
    <r>
      <rPr>
        <i/>
        <sz val="12"/>
        <rFont val="Times New Roman CYR"/>
        <charset val="204"/>
      </rPr>
      <t>данък върху приходите от стопанска дейност</t>
    </r>
    <r>
      <rPr>
        <sz val="12"/>
        <rFont val="Times New Roman CYR"/>
        <family val="1"/>
        <charset val="204"/>
      </rPr>
      <t xml:space="preserve"> на бюджетните предприятия (-)</t>
    </r>
  </si>
  <si>
    <r>
      <t xml:space="preserve">внесени </t>
    </r>
    <r>
      <rPr>
        <b/>
        <i/>
        <sz val="12"/>
        <rFont val="Times New Roman CYR"/>
        <family val="1"/>
        <charset val="204"/>
      </rPr>
      <t>други данъци</t>
    </r>
    <r>
      <rPr>
        <sz val="12"/>
        <rFont val="Times New Roman CYR"/>
        <family val="1"/>
        <charset val="204"/>
      </rPr>
      <t xml:space="preserve">,такси и вноски </t>
    </r>
    <r>
      <rPr>
        <b/>
        <i/>
        <sz val="12"/>
        <rFont val="Times New Roman CYR"/>
        <family val="1"/>
        <charset val="204"/>
      </rPr>
      <t>върху продажбите</t>
    </r>
    <r>
      <rPr>
        <sz val="12"/>
        <rFont val="Times New Roman CYR"/>
        <family val="1"/>
        <charset val="204"/>
      </rPr>
      <t xml:space="preserve"> (-)</t>
    </r>
  </si>
  <si>
    <t>Постъпления от продажба на нефинансови активи (без 40-71)</t>
  </si>
  <si>
    <r>
      <t xml:space="preserve">постъпления от продажба на </t>
    </r>
    <r>
      <rPr>
        <b/>
        <i/>
        <sz val="12"/>
        <rFont val="Times New Roman CYR"/>
        <family val="1"/>
        <charset val="204"/>
      </rPr>
      <t>компютри и хардуер</t>
    </r>
  </si>
  <si>
    <t>в т. ч. стипендии</t>
  </si>
  <si>
    <t>§ 40</t>
  </si>
  <si>
    <t>под. § 98-30</t>
  </si>
  <si>
    <t xml:space="preserve">            в т. ч. покупко-продажба на валута (+/-) </t>
  </si>
  <si>
    <t>514 Помощи за диагностика и лечение на социално слаби лица</t>
  </si>
  <si>
    <t>515 Помощи по Закона за закрила на детето</t>
  </si>
  <si>
    <t>517 Помощи по Закона за военноинвалидите и военнопострадалите</t>
  </si>
  <si>
    <t>518 Социални помощи и обезщетения по международни програми, помощи и дарения</t>
  </si>
  <si>
    <t>519 Други помощи и обезщетения</t>
  </si>
  <si>
    <t>521 Служби по социалното осигуряване (ДОО и др.)</t>
  </si>
  <si>
    <t>522 Дирекции за социално подпомагане</t>
  </si>
  <si>
    <t>524 Домашен социален патронаж</t>
  </si>
  <si>
    <t>525 Клубове на пенсионера, инвалида и др.</t>
  </si>
  <si>
    <t>526 Центрове за обществена подкрепа</t>
  </si>
  <si>
    <t>527 Звена "Майка и бебе"</t>
  </si>
  <si>
    <t>528 Център за работа с деца на улицата</t>
  </si>
  <si>
    <t>529 Кризисен център</t>
  </si>
  <si>
    <t>530 Център за настаняване от семеен тип</t>
  </si>
  <si>
    <t>531 Дейности за предотвратяване на трудови злополуки и професионални болести</t>
  </si>
  <si>
    <t>532 Програми за временна заетост</t>
  </si>
  <si>
    <t>533 Други програми и дейности за осигуряване на заетост</t>
  </si>
  <si>
    <t>534 Наблюдавани жилища</t>
  </si>
  <si>
    <t>535 Преходни жилища</t>
  </si>
  <si>
    <t>538 Програми за закрила на детето</t>
  </si>
  <si>
    <t>540 Домове за стари хора</t>
  </si>
  <si>
    <t>541 Домове за възрастни хора с увреждания</t>
  </si>
  <si>
    <t>545 Социален учебно-професионален център</t>
  </si>
  <si>
    <t>546 Домове за деца</t>
  </si>
  <si>
    <t>547 Център за временно настаняване</t>
  </si>
  <si>
    <t>548 Дневни центрове за стари хора</t>
  </si>
  <si>
    <t>550 Центрове за социална рехабилитация и интеграция</t>
  </si>
  <si>
    <t>551 Дневни центрове за лица с увреждания</t>
  </si>
  <si>
    <t>553 Приюти</t>
  </si>
  <si>
    <t>554 Защитени жилища</t>
  </si>
  <si>
    <t>556 Приложни научни изследвания в областта на социалното осигуряване и подпомагане</t>
  </si>
  <si>
    <t>588 Международни програми и споразумения, дарения и помощи от чужбина</t>
  </si>
  <si>
    <t>589 Други служби и дейности по социалното осигуряване, подпомагане и заетостта</t>
  </si>
  <si>
    <t>601 Управление, контрол и регулиране на дейностите по жил. строителство и териториално развитие</t>
  </si>
  <si>
    <t>602 Служби по кадастър, геодезия и регистрация на недвижимата собственост</t>
  </si>
  <si>
    <t>603 Водоснабдяване и канализация</t>
  </si>
  <si>
    <t>604 Осветление на улици и площади</t>
  </si>
  <si>
    <t>606 Изграждане, ремонт и поддържане на уличната мрежа</t>
  </si>
  <si>
    <t>618 Международни програми и споразумения, дарения и помощи от чужбина</t>
  </si>
  <si>
    <t>619 Други дейности по жилищното строителство, благоустройството и регионалното развитие</t>
  </si>
  <si>
    <t>621 Управление, контрол и регулиране на дейностите по опазване на околната среда</t>
  </si>
  <si>
    <t>622 Озеленяване</t>
  </si>
  <si>
    <t>623 Чистота</t>
  </si>
  <si>
    <t>624 Геозащита</t>
  </si>
  <si>
    <t>625 Приложни и научни изследвания  в областта на опазване на околната среда</t>
  </si>
  <si>
    <r>
      <t xml:space="preserve">изплатени суми от </t>
    </r>
    <r>
      <rPr>
        <b/>
        <i/>
        <sz val="12"/>
        <rFont val="Times New Roman CYR"/>
        <family val="1"/>
        <charset val="204"/>
      </rPr>
      <t>СБКО за облекло и други</t>
    </r>
    <r>
      <rPr>
        <sz val="12"/>
        <rFont val="Times New Roman CYR"/>
        <family val="1"/>
        <charset val="204"/>
      </rPr>
      <t xml:space="preserve"> на персонала, с характер на възнаграждение</t>
    </r>
  </si>
  <si>
    <r>
      <t>обезщетения</t>
    </r>
    <r>
      <rPr>
        <sz val="12"/>
        <rFont val="Times New Roman CYR"/>
        <family val="1"/>
        <charset val="204"/>
      </rPr>
      <t xml:space="preserve"> за персонала, с характер на възнаграждение</t>
    </r>
  </si>
  <si>
    <r>
      <t>други</t>
    </r>
    <r>
      <rPr>
        <sz val="12"/>
        <rFont val="Times New Roman CYR"/>
        <family val="1"/>
        <charset val="204"/>
      </rPr>
      <t>плащания и възнаграждения</t>
    </r>
  </si>
  <si>
    <t>трансфери от МТСП по програми за осигуряване на заетост (+/-)</t>
  </si>
  <si>
    <t>835 Дейности по железопътния транспорт</t>
  </si>
  <si>
    <t>836 Дейности по въздушния транспорт</t>
  </si>
  <si>
    <t>837 Дейности по водния транспорт</t>
  </si>
  <si>
    <t>838 Управление, контрол и регулиране на дейностите по комуникациите</t>
  </si>
  <si>
    <t>839 Пощи и далекосъобщения</t>
  </si>
  <si>
    <t>845 Приложни и научни изследвания  в областта на транспорта и съобщенията</t>
  </si>
  <si>
    <t>848 Международни програми и споразумения, дарения и помощи от чужбина</t>
  </si>
  <si>
    <t>849 Други дейности по транспорта,пътищата,пощите и далекосъобщенията</t>
  </si>
  <si>
    <t>851 Управление, контрол и регулиране на дейностите по промишлеността</t>
  </si>
  <si>
    <t>852 Управление, контрол и регулиране на дейностите по строителството</t>
  </si>
  <si>
    <t>853 Международни програми и споразумения, дарения и помощи от чужбина</t>
  </si>
  <si>
    <t>855 Приложни и научни изследвания  в областта на промишлеността и строителството</t>
  </si>
  <si>
    <t>858 Други дейности по промишлеността</t>
  </si>
  <si>
    <t>859 Други дейности по строителството</t>
  </si>
  <si>
    <t>861 Управление, контрол и регулиране на дейностите по туризма</t>
  </si>
  <si>
    <t>862 Туристически бази</t>
  </si>
  <si>
    <t>863 Специализирани спортно-туристически школи</t>
  </si>
  <si>
    <t>864 Международни програми и споразумения, дарения и помощи от чужбина</t>
  </si>
  <si>
    <t>865 Други дейности по туризма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</si>
  <si>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друго оборудване, машини и съоръжения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</si>
  <si>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транспортни средства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</si>
  <si>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стопански инвентар</t>
    </r>
  </si>
  <si>
    <r>
      <t xml:space="preserve">изграждане на </t>
    </r>
    <r>
      <rPr>
        <b/>
        <i/>
        <sz val="12"/>
        <rFont val="Times New Roman CYR"/>
        <family val="1"/>
        <charset val="204"/>
      </rPr>
      <t>инфраструктурни обекти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</si>
  <si>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други ДМА</t>
    </r>
  </si>
  <si>
    <t>Придобиване на нематериални дълготрайни активи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</si>
  <si>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други</t>
    </r>
    <r>
      <rPr>
        <sz val="12"/>
        <rFont val="Times New Roman CYR"/>
        <family val="1"/>
        <charset val="204"/>
      </rPr>
      <t xml:space="preserve"> нематериални дълготрайни активи</t>
    </r>
  </si>
  <si>
    <t>872 Дворци, резиденции и стопанства</t>
  </si>
  <si>
    <t>873 Оздравителни програми за предприятия в изолация и ликвидация</t>
  </si>
  <si>
    <t>875 Органи и дейности по приватизация</t>
  </si>
  <si>
    <t>876 Органи по стандартизация и метрология</t>
  </si>
  <si>
    <t>877 Патентно дело</t>
  </si>
  <si>
    <t>878 Приюти за безстопанствени животни</t>
  </si>
  <si>
    <t>885 Приложни и научни изследвания  в други дейности по икономиката</t>
  </si>
  <si>
    <t>888 Структурни реформи</t>
  </si>
  <si>
    <t>897 Международни програми и споразумения, дарения и помощи от чужбина</t>
  </si>
  <si>
    <t>898 Други дейности по икономиката</t>
  </si>
  <si>
    <t>910 Разходи за лихви</t>
  </si>
  <si>
    <t>997 Други разходи некласифицирани по другите функции</t>
  </si>
  <si>
    <t xml:space="preserve">998 Резерв </t>
  </si>
  <si>
    <t xml:space="preserve">ИЗБЕРЕТЕ ОПЕРАТИВНА ПРОГРАМА </t>
  </si>
  <si>
    <t>КФ - ОП "ТРАНСПОРТ"</t>
  </si>
  <si>
    <t>98101</t>
  </si>
  <si>
    <t>КФ - ОП "ОКОЛНА СРЕДА"</t>
  </si>
  <si>
    <t>98102</t>
  </si>
  <si>
    <t>ЕФРР - ОП "ТРАНСПОРТ"</t>
  </si>
  <si>
    <t>98201</t>
  </si>
  <si>
    <t>ЕФРР - ОП "РЕГИОНАЛНО РАЗВИТИЕ"</t>
  </si>
  <si>
    <t>98202</t>
  </si>
  <si>
    <t>ЕФРР - ОП "КОНКУРЕНТНОСПОСОБНОСТ"</t>
  </si>
  <si>
    <t>98204</t>
  </si>
  <si>
    <t>ЕФРР - ОП "ОКОЛНА СРЕДА"</t>
  </si>
  <si>
    <t>98205</t>
  </si>
  <si>
    <t>ЕФРР - ОП "ТЕХНИЧЕСКА ПОМОЩ"</t>
  </si>
  <si>
    <t>98210</t>
  </si>
  <si>
    <t>ЕСФ - ОП "ЧОВЕШКИ РЕСУРСИ"</t>
  </si>
  <si>
    <t>98301</t>
  </si>
  <si>
    <t>ЕСФ - ОП "АДМИНИСТРАТИВЕН КАПАЦИТЕТ"</t>
  </si>
  <si>
    <t>98302</t>
  </si>
  <si>
    <t>0100</t>
  </si>
  <si>
    <t>Народно събрание</t>
  </si>
  <si>
    <t>0200</t>
  </si>
  <si>
    <t>Администрация на президентството</t>
  </si>
  <si>
    <t>0300</t>
  </si>
  <si>
    <t xml:space="preserve">Министерски съвет </t>
  </si>
  <si>
    <t>0400</t>
  </si>
  <si>
    <t>Конституционен съд</t>
  </si>
  <si>
    <t>0500</t>
  </si>
  <si>
    <t>Сметна палата</t>
  </si>
  <si>
    <t>0600</t>
  </si>
  <si>
    <t>Висш съдебен съвет</t>
  </si>
  <si>
    <t>1000</t>
  </si>
  <si>
    <t>Министерство на финансите</t>
  </si>
  <si>
    <t>1100</t>
  </si>
  <si>
    <t>Министерство на външните работи</t>
  </si>
  <si>
    <t>1200</t>
  </si>
  <si>
    <t>Министерство на отбраната</t>
  </si>
  <si>
    <t>1300</t>
  </si>
  <si>
    <t>Министерство на вътрешните работи</t>
  </si>
  <si>
    <t>1400</t>
  </si>
  <si>
    <t>Министерство на правосъдието</t>
  </si>
  <si>
    <t>1500</t>
  </si>
  <si>
    <t>Министерство на труда и социалната политика</t>
  </si>
  <si>
    <t>1600</t>
  </si>
  <si>
    <t>Министерство на здравеопазването</t>
  </si>
  <si>
    <t>1700</t>
  </si>
  <si>
    <t xml:space="preserve">Министерство на образованието и науката </t>
  </si>
  <si>
    <t>1800</t>
  </si>
  <si>
    <t>Министерство на културата</t>
  </si>
  <si>
    <t>1900</t>
  </si>
  <si>
    <t>Министерство на околната среда и водите</t>
  </si>
  <si>
    <t>2000</t>
  </si>
  <si>
    <t>2100</t>
  </si>
  <si>
    <t>2200</t>
  </si>
  <si>
    <t>2300</t>
  </si>
  <si>
    <t>Министерство на транспорта, информационните технологии и съобщенията</t>
  </si>
  <si>
    <t>2500</t>
  </si>
  <si>
    <t>Министерство на младежта и спорта</t>
  </si>
  <si>
    <t>2800</t>
  </si>
  <si>
    <t>Министерство на инвестиционното проектиране</t>
  </si>
  <si>
    <t>3000</t>
  </si>
  <si>
    <t>Държавна агенция  "Национална сигурност"</t>
  </si>
  <si>
    <t>3200</t>
  </si>
  <si>
    <t>НАИМЕНОВАНИЕ НА ПАРАГРАФИТЕ И ПОДПАРАГРАФИТЕ</t>
  </si>
  <si>
    <t xml:space="preserve"> 03 ¦</t>
  </si>
  <si>
    <r>
      <t>обща субсидия</t>
    </r>
    <r>
      <rPr>
        <sz val="12"/>
        <rFont val="Times New Roman CYR"/>
        <family val="1"/>
        <charset val="204"/>
      </rPr>
      <t xml:space="preserve"> и други трансфери за държавни дейности от ЦБ за общини (+)</t>
    </r>
  </si>
  <si>
    <r>
      <t>обща изравнителна субсидия и други трансфери за местни дейности</t>
    </r>
    <r>
      <rPr>
        <sz val="12"/>
        <rFont val="Times New Roman CYR"/>
        <family val="1"/>
        <charset val="204"/>
      </rPr>
      <t xml:space="preserve"> от ЦБ за общини (+)</t>
    </r>
  </si>
  <si>
    <t xml:space="preserve"> 04 ¦</t>
  </si>
  <si>
    <t>Трансфери на отчислени постъпления</t>
  </si>
  <si>
    <t>Разчети за извършени плащания в СЕБРА (+/-)</t>
  </si>
  <si>
    <t>Трансфери за поети осигурителни вноски за ДОО</t>
  </si>
  <si>
    <t>Временни безлихвени заеми между сметки за средствата от ЕС (нето)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</si>
  <si>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дялове и акции</t>
    </r>
    <r>
      <rPr>
        <sz val="12"/>
        <rFont val="Times New Roman CYR"/>
        <family val="1"/>
        <charset val="204"/>
      </rPr>
      <t xml:space="preserve"> и увеличение на капитала и капиталовите резерви (-)</t>
    </r>
  </si>
  <si>
    <t>Придобиване на земя</t>
  </si>
  <si>
    <t>Капиталови трансфери</t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</si>
  <si>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нефинансови предприятия</t>
    </r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</si>
  <si>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финансови институции</t>
    </r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</si>
  <si>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организации с нестопанска цел</t>
    </r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</si>
  <si>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домакинствата</t>
    </r>
  </si>
  <si>
    <t>Прираст на държавния резерв и изкупуване на земеделска продукция (включва и 40-71)</t>
  </si>
  <si>
    <r>
      <t xml:space="preserve">плащания за попълване на </t>
    </r>
    <r>
      <rPr>
        <b/>
        <i/>
        <sz val="12"/>
        <rFont val="Times New Roman CYR"/>
        <family val="1"/>
        <charset val="204"/>
      </rPr>
      <t>държавния резерв</t>
    </r>
  </si>
  <si>
    <r>
      <t xml:space="preserve">плащания за изкупуване на </t>
    </r>
    <r>
      <rPr>
        <b/>
        <i/>
        <sz val="12"/>
        <rFont val="Times New Roman CYR"/>
        <family val="1"/>
        <charset val="204"/>
      </rPr>
      <t>земеделска продукция</t>
    </r>
  </si>
  <si>
    <r>
      <t xml:space="preserve">постъпления от продажба на държавния резерв </t>
    </r>
    <r>
      <rPr>
        <i/>
        <sz val="12"/>
        <color indexed="10"/>
        <rFont val="Times New Roman CYR"/>
        <charset val="204"/>
      </rPr>
      <t>(-)</t>
    </r>
  </si>
  <si>
    <t>Резерв за непредвидени и неотложни разходи</t>
  </si>
  <si>
    <r>
      <t xml:space="preserve"> - Използва се </t>
    </r>
    <r>
      <rPr>
        <b/>
        <i/>
        <sz val="12"/>
        <rFont val="Times New Roman CYR"/>
        <family val="1"/>
        <charset val="204"/>
      </rPr>
      <t>само</t>
    </r>
    <r>
      <rPr>
        <b/>
        <sz val="12"/>
        <rFont val="Times New Roman CYR"/>
        <family val="1"/>
        <charset val="204"/>
      </rPr>
      <t xml:space="preserve"> като </t>
    </r>
    <r>
      <rPr>
        <b/>
        <i/>
        <sz val="12"/>
        <rFont val="Times New Roman CYR"/>
        <family val="1"/>
        <charset val="204"/>
      </rPr>
      <t>планов показател</t>
    </r>
    <r>
      <rPr>
        <b/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ЦБ, ВСС, НОИ, НЗОК и общините.</t>
    </r>
  </si>
  <si>
    <r>
      <t xml:space="preserve">   По тази позиция </t>
    </r>
    <r>
      <rPr>
        <b/>
        <i/>
        <sz val="12"/>
        <rFont val="Times New Roman CYR"/>
        <family val="1"/>
        <charset val="204"/>
      </rPr>
      <t>не може</t>
    </r>
    <r>
      <rPr>
        <sz val="12"/>
        <rFont val="Times New Roman CYR"/>
        <family val="1"/>
        <charset val="204"/>
      </rPr>
      <t xml:space="preserve"> да има суми по отчет. Ползването на тези средства следва да се отчита</t>
    </r>
  </si>
  <si>
    <t>II. ОБЩО РАЗХОДИ РЕКАПИТУЛАЦИЯ</t>
  </si>
  <si>
    <t xml:space="preserve"> 0 6 ¦</t>
  </si>
  <si>
    <t>ІІ (4а)</t>
  </si>
  <si>
    <t>ІІ (4б)</t>
  </si>
  <si>
    <t>ІІ(4в)</t>
  </si>
  <si>
    <t>(5)</t>
  </si>
  <si>
    <t>попълва се на ръка</t>
  </si>
  <si>
    <t>формула  = колона (2) Отчет</t>
  </si>
  <si>
    <t>формула  = І. (а) + І. (б) - І. (в)</t>
  </si>
  <si>
    <t>формула (логическа) - изчислява по-голя-мото число от коло-ните (2) Отчет и ІІб</t>
  </si>
  <si>
    <t>формула  = ІІ. (1) + ІІ. (2) - ІІ. (3)</t>
  </si>
  <si>
    <t>Формула = + ІІ. (4) - ІІ. (4а) - ІІ. (4б) - ІІ. (4в) = 0, при коректно попълване на данните</t>
  </si>
  <si>
    <t>трансфери между бюджети - получени трансфери (+)</t>
  </si>
  <si>
    <t>трансфери между бюджети - предоставени трансфери (-)</t>
  </si>
  <si>
    <t>Трансфери от/за сметки за чужди средства</t>
  </si>
  <si>
    <t>трансфери от/за сметки за чужди средства - получени трансфери (+)</t>
  </si>
  <si>
    <t>Трансфери за поети данъци върху доходите на физически лица</t>
  </si>
  <si>
    <t>Корективен трансфер за поети осигурителни вноски и данъци</t>
  </si>
  <si>
    <t>Разпределени суми на трансфери за поети осигурителни вноски и данъци (-)</t>
  </si>
  <si>
    <t>Временни безлихвени заеми между бюджети (нето)</t>
  </si>
  <si>
    <t xml:space="preserve">Временни безлихвени заеми от/за сметки за чужди средства (нето) </t>
  </si>
  <si>
    <t xml:space="preserve">Временни безлихвени заеми от/за държавни предприятия, включени в консолидираната фискална програма (нето) </t>
  </si>
  <si>
    <t>суми по разчети м/у бюджети, сметки и фондове за поети осигурителни вноски и данъци</t>
  </si>
  <si>
    <t>друго финансиране - операции с активи (+/-)</t>
  </si>
  <si>
    <t>друго финансиране - операции с пасиви (+/-)</t>
  </si>
  <si>
    <t>Общо</t>
  </si>
  <si>
    <t>step</t>
  </si>
  <si>
    <t>gotocell</t>
  </si>
  <si>
    <t>nextcell</t>
  </si>
  <si>
    <t>INF copyrf</t>
  </si>
  <si>
    <t>dejKN</t>
  </si>
  <si>
    <t>II.1. РАЗХОДИ ПО ДЕЙНОСТИ</t>
  </si>
  <si>
    <t>НАИМЕНОВАНИЯ НА ПАРАГРАФИТЕ И ПОДПАРАГРАФИТЕ</t>
  </si>
  <si>
    <t>формула (логическа) - изчислява по-голямото число от колоните (2) "Отчет" и (І(б)+І(а))</t>
  </si>
  <si>
    <t>(наименование на дейността)</t>
  </si>
  <si>
    <t xml:space="preserve">Вноски за доброволно осигуряване </t>
  </si>
  <si>
    <r>
      <t>лихви</t>
    </r>
    <r>
      <rPr>
        <sz val="12"/>
        <rFont val="Times New Roman CYR"/>
        <charset val="204"/>
      </rPr>
      <t xml:space="preserve"> и </t>
    </r>
    <r>
      <rPr>
        <b/>
        <i/>
        <sz val="12"/>
        <rFont val="Times New Roman CYR"/>
        <charset val="204"/>
      </rPr>
      <t>отстъпки</t>
    </r>
    <r>
      <rPr>
        <sz val="12"/>
        <rFont val="Times New Roman CYR"/>
        <charset val="204"/>
      </rPr>
      <t xml:space="preserve"> по </t>
    </r>
    <r>
      <rPr>
        <b/>
        <i/>
        <sz val="12"/>
        <rFont val="Times New Roman CYR"/>
        <charset val="204"/>
      </rPr>
      <t>целеви емисии</t>
    </r>
    <r>
      <rPr>
        <sz val="12"/>
        <rFont val="Times New Roman CYR"/>
        <charset val="204"/>
      </rPr>
      <t xml:space="preserve"> на държавни ценни книжа</t>
    </r>
  </si>
  <si>
    <t>ресурс на база данък върху добавената стойност</t>
  </si>
  <si>
    <r>
      <t xml:space="preserve">за осъществяване на </t>
    </r>
    <r>
      <rPr>
        <b/>
        <i/>
        <sz val="12"/>
        <rFont val="Times New Roman CYR"/>
        <charset val="204"/>
      </rPr>
      <t xml:space="preserve">болнична помощ </t>
    </r>
  </si>
  <si>
    <t>Контрола  (дефицит/излишък+финансиране)</t>
  </si>
  <si>
    <t>3. Трансфери за поети осигурителни вноски и данъци</t>
  </si>
  <si>
    <t>7.Суми по разчети за поети осигур, вноски и данъци</t>
  </si>
  <si>
    <r>
      <t xml:space="preserve">данък върху </t>
    </r>
    <r>
      <rPr>
        <b/>
        <sz val="12"/>
        <rFont val="Times New Roman Cyr"/>
        <charset val="204"/>
      </rPr>
      <t xml:space="preserve">дивидентите </t>
    </r>
    <r>
      <rPr>
        <sz val="12"/>
        <rFont val="Times New Roman CYR"/>
        <charset val="204"/>
      </rPr>
      <t>и</t>
    </r>
    <r>
      <rPr>
        <b/>
        <sz val="12"/>
        <rFont val="Times New Roman Cyr"/>
        <charset val="204"/>
      </rPr>
      <t xml:space="preserve"> ликвидационните дялове</t>
    </r>
    <r>
      <rPr>
        <sz val="12"/>
        <rFont val="Times New Roman CYR"/>
        <family val="1"/>
        <charset val="204"/>
      </rPr>
      <t xml:space="preserve"> на</t>
    </r>
    <r>
      <rPr>
        <b/>
        <i/>
        <sz val="12"/>
        <rFont val="Times New Roman CYR"/>
        <charset val="204"/>
      </rPr>
      <t xml:space="preserve"> физически лица</t>
    </r>
  </si>
  <si>
    <t>Разходи за лихви по емисии на държавни (общински) ценни книжа</t>
  </si>
  <si>
    <t>Национален фонд към Министерството на финансите</t>
  </si>
  <si>
    <t>2220</t>
  </si>
  <si>
    <t>Държавен фонд "Земеделие" - Разплащателна агенция</t>
  </si>
  <si>
    <t>1060</t>
  </si>
  <si>
    <t>Сметка към министъра на финансите за средствата от продажбата на предписани емисионни единици (§ 10, ал. 1 от ЗПФ)</t>
  </si>
  <si>
    <t>5500</t>
  </si>
  <si>
    <t>Национален осигурителен институт - Държавно обществено осигуряване</t>
  </si>
  <si>
    <t>5591</t>
  </si>
  <si>
    <t>Национален осигурителен институт - Учителски пенсионен фонд</t>
  </si>
  <si>
    <t>5592</t>
  </si>
  <si>
    <t>§§ 10; 19; 46</t>
  </si>
  <si>
    <t>§§ 39 - 42</t>
  </si>
  <si>
    <t>Хаджидимово</t>
  </si>
  <si>
    <t>5114</t>
  </si>
  <si>
    <t>Якоруда</t>
  </si>
  <si>
    <t>5201</t>
  </si>
  <si>
    <t>Айтос</t>
  </si>
  <si>
    <t>5202</t>
  </si>
  <si>
    <t xml:space="preserve">Бургас </t>
  </si>
  <si>
    <t>5203</t>
  </si>
  <si>
    <t>Камено</t>
  </si>
  <si>
    <t>5204</t>
  </si>
  <si>
    <t>Карнобат</t>
  </si>
  <si>
    <t>5205</t>
  </si>
  <si>
    <t>Малко Търново</t>
  </si>
  <si>
    <t>5206</t>
  </si>
  <si>
    <t>Несебър</t>
  </si>
  <si>
    <t>5207</t>
  </si>
  <si>
    <t>Поморие</t>
  </si>
  <si>
    <t>5208</t>
  </si>
  <si>
    <t>Приморско</t>
  </si>
  <si>
    <t>5209</t>
  </si>
  <si>
    <t>Руен</t>
  </si>
  <si>
    <t>5210</t>
  </si>
  <si>
    <t>Созопол</t>
  </si>
  <si>
    <t>5211</t>
  </si>
  <si>
    <t>Средец</t>
  </si>
  <si>
    <t>5212</t>
  </si>
  <si>
    <t>Сунгурларе</t>
  </si>
  <si>
    <t>5213</t>
  </si>
  <si>
    <t>Царево</t>
  </si>
  <si>
    <t>5301</t>
  </si>
  <si>
    <t>Аврен</t>
  </si>
  <si>
    <t>5302</t>
  </si>
  <si>
    <t>Аксаково</t>
  </si>
  <si>
    <t>5303</t>
  </si>
  <si>
    <t>Белослав</t>
  </si>
  <si>
    <t>5304</t>
  </si>
  <si>
    <t>Бяла</t>
  </si>
  <si>
    <t>5305</t>
  </si>
  <si>
    <t>Варна</t>
  </si>
  <si>
    <t>5306</t>
  </si>
  <si>
    <t>Ветрино</t>
  </si>
  <si>
    <t>5307</t>
  </si>
  <si>
    <t>Вълчидол</t>
  </si>
  <si>
    <t>5308</t>
  </si>
  <si>
    <t>Девня</t>
  </si>
  <si>
    <t>5309</t>
  </si>
  <si>
    <t>Долни Чифлик</t>
  </si>
  <si>
    <t>5310</t>
  </si>
  <si>
    <t>Дългопол</t>
  </si>
  <si>
    <t>5311</t>
  </si>
  <si>
    <t>Провадия</t>
  </si>
  <si>
    <t>5312</t>
  </si>
  <si>
    <t>Суворово</t>
  </si>
  <si>
    <t>5401</t>
  </si>
  <si>
    <t>Велико Търново</t>
  </si>
  <si>
    <t>5402</t>
  </si>
  <si>
    <t>Горна Оряховица</t>
  </si>
  <si>
    <t>5403</t>
  </si>
  <si>
    <t>Елена</t>
  </si>
  <si>
    <t>5404</t>
  </si>
  <si>
    <t>Златарица</t>
  </si>
  <si>
    <t>5405</t>
  </si>
  <si>
    <t>Лясковец</t>
  </si>
  <si>
    <t>5406</t>
  </si>
  <si>
    <t>Павликени</t>
  </si>
  <si>
    <t>5407</t>
  </si>
  <si>
    <t>Полски Тръмбеш</t>
  </si>
  <si>
    <t>5408</t>
  </si>
  <si>
    <t>Свищов</t>
  </si>
  <si>
    <t>5409</t>
  </si>
  <si>
    <t>Стражица</t>
  </si>
  <si>
    <t>5410</t>
  </si>
  <si>
    <t>Сухиндол</t>
  </si>
  <si>
    <t>5501</t>
  </si>
  <si>
    <t>Белоградчик</t>
  </si>
  <si>
    <t>5502</t>
  </si>
  <si>
    <t>Бойница</t>
  </si>
  <si>
    <t>5503</t>
  </si>
  <si>
    <t>Брегово</t>
  </si>
  <si>
    <t>5504</t>
  </si>
  <si>
    <t>Видин</t>
  </si>
  <si>
    <t>5505</t>
  </si>
  <si>
    <t>Грамада</t>
  </si>
  <si>
    <t>5506</t>
  </si>
  <si>
    <t>Димово</t>
  </si>
  <si>
    <t>5507</t>
  </si>
  <si>
    <t>Кула</t>
  </si>
  <si>
    <t>5508</t>
  </si>
  <si>
    <t>Макреш</t>
  </si>
  <si>
    <t>5509</t>
  </si>
  <si>
    <t>Ново село</t>
  </si>
  <si>
    <t>5510</t>
  </si>
  <si>
    <t>Ружинци</t>
  </si>
  <si>
    <t>5511</t>
  </si>
  <si>
    <t>Чупрене</t>
  </si>
  <si>
    <t>5601</t>
  </si>
  <si>
    <t>Борован</t>
  </si>
  <si>
    <t>5602</t>
  </si>
  <si>
    <t>Бяла Слатина</t>
  </si>
  <si>
    <t>5603</t>
  </si>
  <si>
    <t>Враца</t>
  </si>
  <si>
    <t>5605</t>
  </si>
  <si>
    <t>Козлодуй</t>
  </si>
  <si>
    <t>5606</t>
  </si>
  <si>
    <t>Криводол</t>
  </si>
  <si>
    <t>5607</t>
  </si>
  <si>
    <t>Мездра</t>
  </si>
  <si>
    <t>5608</t>
  </si>
  <si>
    <t>Мизия</t>
  </si>
  <si>
    <t>5609</t>
  </si>
  <si>
    <t>Оряхово</t>
  </si>
  <si>
    <t>5610</t>
  </si>
  <si>
    <t>Роман</t>
  </si>
  <si>
    <t>5611</t>
  </si>
  <si>
    <t>Хайредин</t>
  </si>
  <si>
    <t>5701</t>
  </si>
  <si>
    <t>Габрово</t>
  </si>
  <si>
    <t>5702</t>
  </si>
  <si>
    <t>Дряново</t>
  </si>
  <si>
    <t>5703</t>
  </si>
  <si>
    <t>Севлиево</t>
  </si>
  <si>
    <t>5704</t>
  </si>
  <si>
    <t>Трявна</t>
  </si>
  <si>
    <t>5801</t>
  </si>
  <si>
    <t>Балчик</t>
  </si>
  <si>
    <t>5802</t>
  </si>
  <si>
    <t>Генерал Тошево</t>
  </si>
  <si>
    <t>5803</t>
  </si>
  <si>
    <t>Добрич</t>
  </si>
  <si>
    <t>5804</t>
  </si>
  <si>
    <t>Добричка</t>
  </si>
  <si>
    <t>5805</t>
  </si>
  <si>
    <t>Каварна</t>
  </si>
  <si>
    <t>5806</t>
  </si>
  <si>
    <t>Крушари</t>
  </si>
  <si>
    <t>5807</t>
  </si>
  <si>
    <t>Тервел</t>
  </si>
  <si>
    <t>5808</t>
  </si>
  <si>
    <t>Шабла</t>
  </si>
  <si>
    <t>5901</t>
  </si>
  <si>
    <t>Ардино</t>
  </si>
  <si>
    <t>5902</t>
  </si>
  <si>
    <t>Джебел</t>
  </si>
  <si>
    <t>5903</t>
  </si>
  <si>
    <t>Кирково</t>
  </si>
  <si>
    <t>5904</t>
  </si>
  <si>
    <t>Крумовград</t>
  </si>
  <si>
    <t>5905</t>
  </si>
  <si>
    <t>Кърджали</t>
  </si>
  <si>
    <t>5906</t>
  </si>
  <si>
    <t>Момчилград</t>
  </si>
  <si>
    <r>
      <t xml:space="preserve">постъпления от продажба на </t>
    </r>
    <r>
      <rPr>
        <b/>
        <i/>
        <sz val="12"/>
        <rFont val="Times New Roman CYR"/>
        <family val="1"/>
        <charset val="204"/>
      </rPr>
      <t>сгради</t>
    </r>
  </si>
  <si>
    <r>
      <t xml:space="preserve">постъпления от продажба на </t>
    </r>
    <r>
      <rPr>
        <b/>
        <i/>
        <sz val="12"/>
        <rFont val="Times New Roman CYR"/>
        <family val="1"/>
        <charset val="204"/>
      </rPr>
      <t>друго оборудване, машини и съоръжения</t>
    </r>
  </si>
  <si>
    <t>постъпления от продажба на транспортни средства</t>
  </si>
  <si>
    <t>постъпления от продажба на стопански инвентар</t>
  </si>
  <si>
    <t>постъпления от продажба на инфраструктурни обекти</t>
  </si>
  <si>
    <t>постъпления от продажба на други ДМА</t>
  </si>
  <si>
    <t>постъпления от продажба на нематериални дълготрайни активи</t>
  </si>
  <si>
    <t>постъпления от продажба на земя</t>
  </si>
  <si>
    <t>постъпления от продажба на земеделска продукция</t>
  </si>
  <si>
    <t>Приходи от концесии</t>
  </si>
  <si>
    <t>Приходи от лицензии за ползване на държавни/общински активи</t>
  </si>
  <si>
    <t>99-99</t>
  </si>
  <si>
    <t>II. РАЗХОДИ - РЕКАПИТУЛАЦИЯ ПО ПАРАГРАФИ И ПОДПАРАГРАФИ</t>
  </si>
  <si>
    <t xml:space="preserve"> 02 ¦</t>
  </si>
  <si>
    <t>Заплати и възнаграждения за персонала, нает по трудови и служебни правоотношения</t>
  </si>
  <si>
    <r>
      <t xml:space="preserve">заплати и възнаграждения на персонала нает по </t>
    </r>
    <r>
      <rPr>
        <b/>
        <i/>
        <sz val="12"/>
        <rFont val="Times New Roman CYR"/>
        <family val="1"/>
        <charset val="204"/>
      </rPr>
      <t>трудови правоотношения</t>
    </r>
  </si>
  <si>
    <r>
      <t xml:space="preserve">заплати и възнаграждения на персонала нает по </t>
    </r>
    <r>
      <rPr>
        <b/>
        <i/>
        <sz val="12"/>
        <rFont val="Times New Roman CYR"/>
        <family val="1"/>
        <charset val="204"/>
      </rPr>
      <t>служебни правоотношения</t>
    </r>
  </si>
  <si>
    <t>Други възнаграждения и плащания за персонала</t>
  </si>
  <si>
    <r>
      <t xml:space="preserve">за </t>
    </r>
    <r>
      <rPr>
        <b/>
        <i/>
        <sz val="12"/>
        <rFont val="Times New Roman CYR"/>
        <family val="1"/>
        <charset val="204"/>
      </rPr>
      <t>нещатен</t>
    </r>
    <r>
      <rPr>
        <sz val="12"/>
        <rFont val="Times New Roman CYR"/>
        <family val="1"/>
        <charset val="204"/>
      </rPr>
      <t xml:space="preserve"> персонал нает по </t>
    </r>
    <r>
      <rPr>
        <b/>
        <i/>
        <sz val="12"/>
        <rFont val="Times New Roman CYR"/>
        <family val="1"/>
        <charset val="204"/>
      </rPr>
      <t>трудови правоотношения</t>
    </r>
    <r>
      <rPr>
        <sz val="12"/>
        <rFont val="Times New Roman CYR"/>
        <family val="1"/>
        <charset val="204"/>
      </rPr>
      <t xml:space="preserve"> </t>
    </r>
  </si>
  <si>
    <r>
      <t xml:space="preserve">за персонала по </t>
    </r>
    <r>
      <rPr>
        <b/>
        <i/>
        <sz val="12"/>
        <rFont val="Times New Roman CYR"/>
        <family val="1"/>
        <charset val="204"/>
      </rPr>
      <t>извънтрудови правоотношения</t>
    </r>
  </si>
  <si>
    <t>7304</t>
  </si>
  <si>
    <t>Годеч</t>
  </si>
  <si>
    <t>7305</t>
  </si>
  <si>
    <t>Горна Малина</t>
  </si>
  <si>
    <t>7306</t>
  </si>
  <si>
    <t>Долна Баня</t>
  </si>
  <si>
    <t>7307</t>
  </si>
  <si>
    <t xml:space="preserve">Драгоман </t>
  </si>
  <si>
    <t>7308</t>
  </si>
  <si>
    <t>Елин Пелин</t>
  </si>
  <si>
    <t>7309</t>
  </si>
  <si>
    <t>Етрополе</t>
  </si>
  <si>
    <t>7310</t>
  </si>
  <si>
    <t>Златица</t>
  </si>
  <si>
    <t>7311</t>
  </si>
  <si>
    <t>Ихтиман</t>
  </si>
  <si>
    <t>7312</t>
  </si>
  <si>
    <t>Копривщица</t>
  </si>
  <si>
    <t>7313</t>
  </si>
  <si>
    <t>Костенец</t>
  </si>
  <si>
    <t>7314</t>
  </si>
  <si>
    <t>Костинброд</t>
  </si>
  <si>
    <t>7315</t>
  </si>
  <si>
    <t>Мирково</t>
  </si>
  <si>
    <t>7316</t>
  </si>
  <si>
    <t>Пирдоп</t>
  </si>
  <si>
    <t>7317</t>
  </si>
  <si>
    <t>Правец</t>
  </si>
  <si>
    <t>7318</t>
  </si>
  <si>
    <t>Самоков</t>
  </si>
  <si>
    <t>7319</t>
  </si>
  <si>
    <t>Своге</t>
  </si>
  <si>
    <t>7320</t>
  </si>
  <si>
    <t>Сливница</t>
  </si>
  <si>
    <t>7321</t>
  </si>
  <si>
    <t>Чавдар</t>
  </si>
  <si>
    <t>7322</t>
  </si>
  <si>
    <t>Челопеч</t>
  </si>
  <si>
    <t>7401</t>
  </si>
  <si>
    <t>Братя Даскалови</t>
  </si>
  <si>
    <t>7402</t>
  </si>
  <si>
    <t>Гурково</t>
  </si>
  <si>
    <t>7403</t>
  </si>
  <si>
    <t>Гълъбово</t>
  </si>
  <si>
    <t>7404</t>
  </si>
  <si>
    <t>Казанлък</t>
  </si>
  <si>
    <t>7405</t>
  </si>
  <si>
    <t>Мъглиж</t>
  </si>
  <si>
    <t>7406</t>
  </si>
  <si>
    <t>Николаево</t>
  </si>
  <si>
    <t>7407</t>
  </si>
  <si>
    <t>Опан</t>
  </si>
  <si>
    <t>7408</t>
  </si>
  <si>
    <t>Павел баня</t>
  </si>
  <si>
    <t>7409</t>
  </si>
  <si>
    <t>Раднево</t>
  </si>
  <si>
    <t>7410</t>
  </si>
  <si>
    <t>Стара Загора</t>
  </si>
  <si>
    <t>7411</t>
  </si>
  <si>
    <t>Чирпан</t>
  </si>
  <si>
    <t>7501</t>
  </si>
  <si>
    <t>Антоново</t>
  </si>
  <si>
    <t>7502</t>
  </si>
  <si>
    <t>Омуртаг</t>
  </si>
  <si>
    <t>7503</t>
  </si>
  <si>
    <t>Опака</t>
  </si>
  <si>
    <t>7504</t>
  </si>
  <si>
    <t>Попово</t>
  </si>
  <si>
    <t>7505</t>
  </si>
  <si>
    <t>Търговище</t>
  </si>
  <si>
    <t>7601</t>
  </si>
  <si>
    <t>Димитровград</t>
  </si>
  <si>
    <t>7602</t>
  </si>
  <si>
    <t>Ивайловград</t>
  </si>
  <si>
    <t>7603</t>
  </si>
  <si>
    <t>Любимец</t>
  </si>
  <si>
    <t>7604</t>
  </si>
  <si>
    <t>Маджарово</t>
  </si>
  <si>
    <t>7605</t>
  </si>
  <si>
    <t>Минерални Бани</t>
  </si>
  <si>
    <t>7606</t>
  </si>
  <si>
    <t>Свиленград</t>
  </si>
  <si>
    <t>7607</t>
  </si>
  <si>
    <t>Симеоновград</t>
  </si>
  <si>
    <t>7608</t>
  </si>
  <si>
    <t>Стамболово</t>
  </si>
  <si>
    <t>7609</t>
  </si>
  <si>
    <t>Тополовград</t>
  </si>
  <si>
    <t>7610</t>
  </si>
  <si>
    <t>Харманли</t>
  </si>
  <si>
    <t>7611</t>
  </si>
  <si>
    <t>Хасково</t>
  </si>
  <si>
    <t>7701</t>
  </si>
  <si>
    <t>Велики Преслав</t>
  </si>
  <si>
    <t>7702</t>
  </si>
  <si>
    <t>Венец</t>
  </si>
  <si>
    <t>7703</t>
  </si>
  <si>
    <t>Върбица</t>
  </si>
  <si>
    <t>7704</t>
  </si>
  <si>
    <t>Каолиново</t>
  </si>
  <si>
    <t>7705</t>
  </si>
  <si>
    <t>Каспичан</t>
  </si>
  <si>
    <t>7706</t>
  </si>
  <si>
    <t>Никола Козлево</t>
  </si>
  <si>
    <t>7707</t>
  </si>
  <si>
    <t>Нови пазар</t>
  </si>
  <si>
    <t>7708</t>
  </si>
  <si>
    <t>Смядово</t>
  </si>
  <si>
    <t>7709</t>
  </si>
  <si>
    <t>Хитрино</t>
  </si>
  <si>
    <t>7710</t>
  </si>
  <si>
    <t>Шумен</t>
  </si>
  <si>
    <t>7801</t>
  </si>
  <si>
    <t>Болярово</t>
  </si>
  <si>
    <t>7802</t>
  </si>
  <si>
    <t>Елхово</t>
  </si>
  <si>
    <t>7803</t>
  </si>
  <si>
    <t>Стралджа</t>
  </si>
  <si>
    <t>7804</t>
  </si>
  <si>
    <t>Тунджа</t>
  </si>
  <si>
    <t>7805</t>
  </si>
  <si>
    <t>Ямбол</t>
  </si>
  <si>
    <t>Район Красно село</t>
  </si>
  <si>
    <t>7210</t>
  </si>
  <si>
    <t>Район Кремиковци</t>
  </si>
  <si>
    <t>7211</t>
  </si>
  <si>
    <t>Район Лозенец</t>
  </si>
  <si>
    <t>7212</t>
  </si>
  <si>
    <t>Район Люлин</t>
  </si>
  <si>
    <t>7213</t>
  </si>
  <si>
    <t>Район Младост</t>
  </si>
  <si>
    <t>7214</t>
  </si>
  <si>
    <t>Район Надежда</t>
  </si>
  <si>
    <t>7215</t>
  </si>
  <si>
    <t>Район Нови Искър</t>
  </si>
  <si>
    <t>7216</t>
  </si>
  <si>
    <t>Район Оборище</t>
  </si>
  <si>
    <t>7217</t>
  </si>
  <si>
    <t>Район Овча Купел</t>
  </si>
  <si>
    <t>7218</t>
  </si>
  <si>
    <t>Район Панчарево</t>
  </si>
  <si>
    <t>7219</t>
  </si>
  <si>
    <t>Район Подуяне</t>
  </si>
  <si>
    <t>7220</t>
  </si>
  <si>
    <t>Район Сердика</t>
  </si>
  <si>
    <t>7221</t>
  </si>
  <si>
    <t>Район Слатина</t>
  </si>
  <si>
    <t>7222</t>
  </si>
  <si>
    <t>Район Средец</t>
  </si>
  <si>
    <t>7223</t>
  </si>
  <si>
    <t>Район Студентска</t>
  </si>
  <si>
    <t>7224</t>
  </si>
  <si>
    <t>Район Триадица</t>
  </si>
  <si>
    <t>7225</t>
  </si>
  <si>
    <t>Столична община</t>
  </si>
  <si>
    <t>7301</t>
  </si>
  <si>
    <t>Антон</t>
  </si>
  <si>
    <t>7302</t>
  </si>
  <si>
    <t>Божурище</t>
  </si>
  <si>
    <t>7303</t>
  </si>
  <si>
    <t>Ботевград</t>
  </si>
  <si>
    <t>Трансфери за поети осигурителни вноски за допълнително задължително пенсионно осигуряване</t>
  </si>
  <si>
    <t>Получени/предоставени временни безлихвени заеми от/за ЦБ (нето)</t>
  </si>
  <si>
    <t>= I.(раздел)-II.(раздел=рекапитулацията от всички дейности)+III.(раздел=рекапитулация от всички трансфери)</t>
  </si>
  <si>
    <t xml:space="preserve"> 0 6  ¦</t>
  </si>
  <si>
    <t>Придобиване на дялове, акции и съучастия (нето)</t>
  </si>
  <si>
    <r>
      <t xml:space="preserve">участия в </t>
    </r>
    <r>
      <rPr>
        <b/>
        <i/>
        <sz val="12"/>
        <rFont val="Times New Roman CYR"/>
        <family val="1"/>
        <charset val="204"/>
      </rPr>
      <t>съвместни</t>
    </r>
    <r>
      <rPr>
        <sz val="12"/>
        <rFont val="Times New Roman CYR"/>
        <family val="1"/>
        <charset val="204"/>
      </rPr>
      <t xml:space="preserve"> предприятия, активи и стопански дейности (-)</t>
    </r>
  </si>
  <si>
    <r>
      <t>постъпления</t>
    </r>
    <r>
      <rPr>
        <sz val="12"/>
        <rFont val="Times New Roman CYR"/>
        <family val="1"/>
        <charset val="204"/>
      </rPr>
      <t xml:space="preserve"> от продажби на дялове, акции, съучастия, и от ликвидационни дялове (+)</t>
    </r>
  </si>
  <si>
    <t>Предоставени кредити (нето)</t>
  </si>
  <si>
    <r>
      <t>предоставени</t>
    </r>
    <r>
      <rPr>
        <sz val="12"/>
        <rFont val="Times New Roman CYR"/>
        <family val="1"/>
        <charset val="204"/>
      </rPr>
      <t xml:space="preserve"> средства по лихвени заеми (-)</t>
    </r>
  </si>
  <si>
    <r>
      <t>възстановени</t>
    </r>
    <r>
      <rPr>
        <sz val="12"/>
        <rFont val="Times New Roman CYR"/>
        <family val="1"/>
        <charset val="204"/>
      </rPr>
      <t xml:space="preserve"> главници по предоставени лихвени заеми (+)</t>
    </r>
  </si>
  <si>
    <t>Плащания по активирани гаранции, поръчителства и преоформен държавен дълг (нето)</t>
  </si>
  <si>
    <r>
      <t>Погашения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 </t>
    </r>
    <r>
      <rPr>
        <b/>
        <i/>
        <sz val="12"/>
        <rFont val="Times New Roman CYR"/>
        <family val="1"/>
        <charset val="204"/>
      </rPr>
      <t>банки в страната</t>
    </r>
  </si>
  <si>
    <r>
      <t>Погашения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международни организации и институции</t>
    </r>
  </si>
  <si>
    <r>
      <t>Погашения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банки и финансови институции от чужбина</t>
    </r>
  </si>
  <si>
    <r>
      <t>възстановени средства</t>
    </r>
    <r>
      <rPr>
        <sz val="12"/>
        <rFont val="Times New Roman CYR"/>
        <family val="1"/>
        <charset val="204"/>
      </rPr>
      <t xml:space="preserve"> по активирани гаранции и поръчителства (+)</t>
    </r>
  </si>
  <si>
    <r>
      <t>вноски</t>
    </r>
    <r>
      <rPr>
        <sz val="12"/>
        <rFont val="Times New Roman CYR"/>
        <family val="1"/>
        <charset val="204"/>
      </rPr>
      <t xml:space="preserve"> от предприятия по </t>
    </r>
    <r>
      <rPr>
        <b/>
        <i/>
        <sz val="12"/>
        <rFont val="Times New Roman CYR"/>
        <family val="1"/>
        <charset val="204"/>
      </rPr>
      <t>преоформен държавен дълг</t>
    </r>
    <r>
      <rPr>
        <sz val="12"/>
        <rFont val="Times New Roman CYR"/>
        <family val="1"/>
        <charset val="204"/>
      </rPr>
      <t xml:space="preserve"> (+)</t>
    </r>
  </si>
  <si>
    <r>
      <t xml:space="preserve">получени суми от </t>
    </r>
    <r>
      <rPr>
        <b/>
        <i/>
        <sz val="12"/>
        <rFont val="Times New Roman CYR"/>
        <family val="1"/>
        <charset val="204"/>
      </rPr>
      <t>банки в несъстоятелност</t>
    </r>
    <r>
      <rPr>
        <sz val="12"/>
        <rFont val="Times New Roman CYR"/>
        <family val="1"/>
        <charset val="204"/>
      </rPr>
      <t xml:space="preserve"> (+)</t>
    </r>
  </si>
  <si>
    <t>Предоставени заеми към крайни бенефициенти по държавни инвестиционни заеми (нето)</t>
  </si>
  <si>
    <r>
      <t>предоставени</t>
    </r>
    <r>
      <rPr>
        <sz val="12"/>
        <rFont val="Times New Roman CYR"/>
      </rPr>
      <t xml:space="preserve"> заеми на крайни бенефициенти (-)</t>
    </r>
  </si>
  <si>
    <r>
      <t>възстановени</t>
    </r>
    <r>
      <rPr>
        <sz val="12"/>
        <rFont val="Times New Roman CYR"/>
      </rPr>
      <t xml:space="preserve"> суми по предоставени заеми на крайни бенефиценти (+)</t>
    </r>
  </si>
  <si>
    <r>
      <t xml:space="preserve">Заеми от чужбина - </t>
    </r>
    <r>
      <rPr>
        <b/>
        <i/>
        <sz val="12"/>
        <color indexed="12"/>
        <rFont val="Times New Roman CYR"/>
        <family val="1"/>
        <charset val="204"/>
      </rPr>
      <t>нето</t>
    </r>
    <r>
      <rPr>
        <b/>
        <sz val="12"/>
        <color indexed="12"/>
        <rFont val="Times New Roman CYR"/>
        <family val="1"/>
        <charset val="204"/>
      </rPr>
      <t xml:space="preserve"> (+/-)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</si>
  <si>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(+)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</si>
  <si>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(+)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</si>
  <si>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(-)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</si>
  <si>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 xml:space="preserve">дългосрочни </t>
    </r>
    <r>
      <rPr>
        <sz val="12"/>
        <rFont val="Times New Roman CYR"/>
        <family val="1"/>
        <charset val="204"/>
      </rPr>
      <t xml:space="preserve">заеми от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(-)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</si>
  <si>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(+)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</si>
  <si>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(+)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</si>
  <si>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(-)</t>
    </r>
  </si>
  <si>
    <r>
      <t xml:space="preserve">Разходи за лихви по заеми от </t>
    </r>
    <r>
      <rPr>
        <b/>
        <i/>
        <sz val="12"/>
        <rFont val="Times New Roman CYR"/>
        <family val="1"/>
        <charset val="204"/>
      </rPr>
      <t>банки в страната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</si>
  <si>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програмни продукти и лицензи за програмни продукти</t>
    </r>
  </si>
  <si>
    <t>d618</t>
  </si>
  <si>
    <t>Step:</t>
  </si>
  <si>
    <t>&lt;------          ДЕЙНОСТ    -  код  по  ЕБК</t>
  </si>
  <si>
    <t>Date</t>
  </si>
  <si>
    <t>Name:</t>
  </si>
  <si>
    <r>
      <t>А )</t>
    </r>
    <r>
      <rPr>
        <b/>
        <sz val="12"/>
        <color indexed="20"/>
        <rFont val="Times New Roman CYR"/>
      </rPr>
      <t xml:space="preserve"> </t>
    </r>
    <r>
      <rPr>
        <b/>
        <sz val="12"/>
        <color indexed="18"/>
        <rFont val="Times New Roman CYR"/>
      </rPr>
      <t>Кодове на бюджетни организации от подсектор "централно управление" (подсектор "ЦУ")</t>
    </r>
  </si>
  <si>
    <r>
      <t xml:space="preserve">    </t>
    </r>
    <r>
      <rPr>
        <b/>
        <i/>
        <sz val="14"/>
        <color indexed="20"/>
        <rFont val="Times New Roman CYR"/>
      </rPr>
      <t>А.1)</t>
    </r>
    <r>
      <rPr>
        <b/>
        <sz val="12"/>
        <color indexed="20"/>
        <rFont val="Times New Roman CYR"/>
      </rPr>
      <t xml:space="preserve"> </t>
    </r>
    <r>
      <rPr>
        <b/>
        <sz val="12"/>
        <color indexed="18"/>
        <rFont val="Times New Roman CYR"/>
      </rPr>
      <t>Кодове на централния бюджет и разпоредителите с бюджет по държавния бюджет</t>
    </r>
  </si>
  <si>
    <r>
      <t xml:space="preserve">    </t>
    </r>
    <r>
      <rPr>
        <b/>
        <i/>
        <sz val="14"/>
        <color indexed="20"/>
        <rFont val="Times New Roman CYR"/>
      </rPr>
      <t xml:space="preserve"> А.2)</t>
    </r>
    <r>
      <rPr>
        <b/>
        <sz val="12"/>
        <color indexed="12"/>
        <rFont val="Times New Roman CYR"/>
        <family val="1"/>
        <charset val="204"/>
      </rPr>
      <t xml:space="preserve"> </t>
    </r>
    <r>
      <rPr>
        <b/>
        <sz val="12"/>
        <color indexed="18"/>
        <rFont val="Times New Roman CYR"/>
      </rPr>
      <t>Кодове на други бюджетни организации от подсектор "централно управление"</t>
    </r>
  </si>
  <si>
    <t>"PRBK"</t>
  </si>
  <si>
    <t>"OP_LIST"  и "OP_LIST2"</t>
  </si>
  <si>
    <t>"EBK_DEIN" и "EBK_DEIN2"</t>
  </si>
  <si>
    <t>SMETKA</t>
  </si>
  <si>
    <t>(наименование на разпоредителя с бюджет)</t>
  </si>
  <si>
    <t>(наименование на първостепенния разпоредител с бюджет)</t>
  </si>
  <si>
    <t>ОТЧЕТ ЗА КАСОВОТО ИЗПЪЛНЕНИЕ НА СМЕТКИТЕ ЗА СРЕДСТВАТА ОТ ЕВРОПЕЙСКИЯ СЪЮЗ НА БЮДЖЕТИНИТЕ ОРГАНИЗАЦИИ ПО ПЪЛНА ЕДИННА БЮДЖЕТНА КЛАСИФИКАЦИЯ (ДМП)</t>
  </si>
  <si>
    <t>ОТЧЕТ ЗА КАСОВОТО ИЗПЪЛНЕНИЕ НА СМЕТКИТЕ ЗА СРЕДСТВАТА ОТ ЕВРОПЕЙСКИЯ СЪЮЗ НА БЮДЖЕТИНИТЕ ОРГАНИЗАЦИИ ПО ПЪЛНА ЕДИННА БЮДЖЕТНА КЛАСИФИКАЦИЯ (ДЕС)</t>
  </si>
  <si>
    <t>ОТЧЕТ ЗА КАСОВОТО ИЗПЪЛНЕНИЕ НА СМЕТКИТЕ ЗА СРЕДСТВАТА ОТ ЕВРОПЕЙСКИЯ СЪЮЗ НА БЮДЖЕТИНИТЕ ОРГАНИЗАЦИИ ПО ПЪЛНА ЕДИННА БЮДЖЕТНА КЛАСИФИКАЦИЯ (КСФ)</t>
  </si>
  <si>
    <t>ОТЧЕТ ЗА КАСОВОТО ИЗПЪЛНЕНИЕ НА СМЕТКИТЕ ЗА СРЕДСТВАТА ОТ ЕВРОПЕЙСКИЯ СЪЮЗ НА БЮДЖЕТИНИТЕ ОРГАНИЗАЦИИ ПО ПЪЛНА ЕДИННА БЮДЖЕТНА КЛАСИФИКАЦИЯ (РА)</t>
  </si>
  <si>
    <t>ОТЧЕТ  ЗА  КАСОВОТО  ИЗПЪЛНЕНИЕ  НА  НАЦИОНАЛЕН ФОНД КЪМ МИНИСТЕРСТВО НА ФИНАНСИТЕ ПО ПЪЛНА ЕДИННА БЮДЖЕТНА КЛАСИФИКАЦИЯ (ПФ)</t>
  </si>
  <si>
    <t xml:space="preserve"> наименование на разпоредителя с бюджет</t>
  </si>
  <si>
    <t>Консолидирани бюджети и средства от ЕС</t>
  </si>
  <si>
    <t>такса ангажимент по заеми</t>
  </si>
  <si>
    <t>дофинансиране</t>
  </si>
  <si>
    <t>Бюджет</t>
  </si>
  <si>
    <t>държавни дейности</t>
  </si>
  <si>
    <t>местни дейности</t>
  </si>
  <si>
    <t>ОБЩО</t>
  </si>
  <si>
    <t>събрани средства и извършени плащания от/за сметки за средствата от Европейския съюз (+/-)</t>
  </si>
  <si>
    <t>суми по разчети м/у ЦБ,НОИ, НЗОК и НАП за поети осигурителни вноски</t>
  </si>
  <si>
    <t>суми по разчети м/у ЦБ и бюджетните организации за поети осигурителни вноски и данъци</t>
  </si>
  <si>
    <r>
      <t xml:space="preserve">Покупко-продажба на държавни (общински) ценни книжа от бюджетни организации - </t>
    </r>
    <r>
      <rPr>
        <b/>
        <i/>
        <sz val="12"/>
        <color indexed="12"/>
        <rFont val="Times New Roman CYR"/>
        <family val="1"/>
        <charset val="204"/>
      </rPr>
      <t>нето</t>
    </r>
    <r>
      <rPr>
        <b/>
        <sz val="12"/>
        <color indexed="12"/>
        <rFont val="Times New Roman CYR"/>
        <family val="1"/>
        <charset val="204"/>
      </rPr>
      <t xml:space="preserve">  </t>
    </r>
    <r>
      <rPr>
        <sz val="12"/>
        <color indexed="12"/>
        <rFont val="Times New Roman CYR"/>
        <family val="1"/>
        <charset val="204"/>
      </rPr>
      <t>(</t>
    </r>
    <r>
      <rPr>
        <b/>
        <sz val="12"/>
        <color indexed="12"/>
        <rFont val="Times New Roman CYR"/>
        <family val="1"/>
        <charset val="204"/>
      </rPr>
      <t>+/-</t>
    </r>
    <r>
      <rPr>
        <sz val="12"/>
        <color indexed="12"/>
        <rFont val="Times New Roman CYR"/>
        <family val="1"/>
        <charset val="204"/>
      </rPr>
      <t>)</t>
    </r>
  </si>
  <si>
    <t>чужди средства от държавни/общински предприятия (+/-)</t>
  </si>
  <si>
    <r>
      <t>задължения по финансов лизинг и търговски кредит (</t>
    </r>
    <r>
      <rPr>
        <b/>
        <i/>
        <sz val="12"/>
        <rFont val="Times New Roman CYR"/>
        <family val="1"/>
        <charset val="204"/>
      </rPr>
      <t>+</t>
    </r>
    <r>
      <rPr>
        <sz val="12"/>
        <rFont val="Times New Roman CYR"/>
        <family val="1"/>
        <charset val="204"/>
      </rPr>
      <t>)</t>
    </r>
  </si>
  <si>
    <r>
      <t>погашения по финансов лизинг и търговски кредит</t>
    </r>
    <r>
      <rPr>
        <sz val="12"/>
        <rFont val="Times New Roman CYR"/>
        <family val="1"/>
        <charset val="204"/>
      </rPr>
      <t xml:space="preserve"> (</t>
    </r>
    <r>
      <rPr>
        <i/>
        <sz val="12"/>
        <rFont val="Times New Roman CYR"/>
        <family val="1"/>
        <charset val="204"/>
      </rPr>
      <t>-</t>
    </r>
    <r>
      <rPr>
        <sz val="12"/>
        <rFont val="Times New Roman CYR"/>
        <family val="1"/>
        <charset val="204"/>
      </rPr>
      <t>)</t>
    </r>
  </si>
  <si>
    <t>друго финансиране - операции с активи - предоставени временни депозити и гаранции на други бюджетни организации (-/+)</t>
  </si>
  <si>
    <t>друго финансиране - операции с пасиви - получени временни депозити и гаранции от други бюджетни организации (-/+)</t>
  </si>
  <si>
    <t>събрани суми за допълнително задължително пенсионно осигуряване (+)</t>
  </si>
  <si>
    <t>разпределени суми за допълнително задължително пенсионно осигуряване (-)</t>
  </si>
  <si>
    <t>получени парични наличности при преобразуване на бюджетни организации (+)</t>
  </si>
  <si>
    <t>прехвърлени парични наличности при преобразуване на бюджетни организации (-)</t>
  </si>
  <si>
    <r>
      <t>операции в брой</t>
    </r>
    <r>
      <rPr>
        <sz val="12"/>
        <rFont val="Times New Roman CYR"/>
        <family val="1"/>
        <charset val="204"/>
      </rPr>
      <t xml:space="preserve"> между банка и каса (+/-)</t>
    </r>
  </si>
  <si>
    <r>
      <t xml:space="preserve">предоставяне (възстановяване) на средства по </t>
    </r>
    <r>
      <rPr>
        <b/>
        <i/>
        <sz val="12"/>
        <rFont val="Times New Roman CYR"/>
        <family val="1"/>
        <charset val="204"/>
      </rPr>
      <t>срочни депозити</t>
    </r>
    <r>
      <rPr>
        <sz val="12"/>
        <rFont val="Times New Roman CYR"/>
        <family val="1"/>
        <charset val="204"/>
      </rPr>
      <t xml:space="preserve"> (+/-)</t>
    </r>
  </si>
  <si>
    <r>
      <t xml:space="preserve">покупко-продажба на </t>
    </r>
    <r>
      <rPr>
        <b/>
        <i/>
        <sz val="12"/>
        <rFont val="Times New Roman CYR"/>
        <family val="1"/>
        <charset val="204"/>
      </rPr>
      <t>валута</t>
    </r>
    <r>
      <rPr>
        <sz val="12"/>
        <rFont val="Times New Roman CYR"/>
        <family val="1"/>
        <charset val="204"/>
      </rPr>
      <t xml:space="preserve"> (+/-)</t>
    </r>
  </si>
  <si>
    <r>
      <t xml:space="preserve">операции </t>
    </r>
    <r>
      <rPr>
        <b/>
        <i/>
        <sz val="12"/>
        <rFont val="Times New Roman CYR"/>
        <family val="1"/>
        <charset val="204"/>
      </rPr>
      <t>СЕБРА</t>
    </r>
    <r>
      <rPr>
        <i/>
        <sz val="12"/>
        <rFont val="Times New Roman CYR"/>
        <family val="1"/>
        <charset val="204"/>
      </rPr>
      <t xml:space="preserve"> - </t>
    </r>
    <r>
      <rPr>
        <b/>
        <i/>
        <sz val="12"/>
        <rFont val="Times New Roman CYR"/>
        <family val="1"/>
        <charset val="204"/>
      </rPr>
      <t>захранване на "сметки за наличности"</t>
    </r>
    <r>
      <rPr>
        <sz val="12"/>
        <rFont val="Times New Roman CYR"/>
        <family val="1"/>
        <charset val="204"/>
      </rPr>
      <t xml:space="preserve"> (+/-)</t>
    </r>
  </si>
  <si>
    <t>V. ДЕФИЦИТ / ИЗЛИШЪК =</t>
  </si>
  <si>
    <r>
      <t xml:space="preserve">възстановени суми </t>
    </r>
    <r>
      <rPr>
        <sz val="12"/>
        <rFont val="Times New Roman CYR"/>
        <charset val="204"/>
      </rPr>
      <t xml:space="preserve">от Европейския съюз - </t>
    </r>
    <r>
      <rPr>
        <b/>
        <i/>
        <sz val="12"/>
        <rFont val="Times New Roman CYR"/>
        <charset val="204"/>
      </rPr>
      <t>директни плащания на земеделски производители (+)</t>
    </r>
  </si>
  <si>
    <r>
      <t>плащания</t>
    </r>
    <r>
      <rPr>
        <sz val="12"/>
        <rFont val="Times New Roman CYR"/>
        <charset val="204"/>
      </rPr>
      <t xml:space="preserve"> за сметка на Европейския съюз - </t>
    </r>
    <r>
      <rPr>
        <b/>
        <i/>
        <sz val="12"/>
        <rFont val="Times New Roman CYR"/>
        <charset val="204"/>
      </rPr>
      <t>средства от ЕЗФРСР, прехвърлени към директни плащания (-)</t>
    </r>
  </si>
  <si>
    <r>
      <t xml:space="preserve">възстановени суми </t>
    </r>
    <r>
      <rPr>
        <sz val="12"/>
        <rFont val="Times New Roman CYR"/>
        <charset val="204"/>
      </rPr>
      <t xml:space="preserve">от Европейския съюз - </t>
    </r>
    <r>
      <rPr>
        <b/>
        <i/>
        <sz val="12"/>
        <rFont val="Times New Roman CYR"/>
        <charset val="204"/>
      </rPr>
      <t>средства от ЕЗФРСР, прехвърлени към директни плащания (+)</t>
    </r>
  </si>
  <si>
    <r>
      <t>плащания</t>
    </r>
    <r>
      <rPr>
        <sz val="12"/>
        <rFont val="Times New Roman CYR"/>
        <charset val="204"/>
      </rPr>
      <t xml:space="preserve"> за сметка на Европейския съюз -</t>
    </r>
    <r>
      <rPr>
        <b/>
        <i/>
        <sz val="12"/>
        <rFont val="Times New Roman CYR"/>
        <charset val="204"/>
      </rPr>
      <t xml:space="preserve"> пазарни мерки  (-)</t>
    </r>
  </si>
  <si>
    <r>
      <t xml:space="preserve">възстановени суми </t>
    </r>
    <r>
      <rPr>
        <sz val="12"/>
        <rFont val="Times New Roman CYR"/>
        <charset val="204"/>
      </rPr>
      <t xml:space="preserve">от Европейския съюз - </t>
    </r>
    <r>
      <rPr>
        <b/>
        <i/>
        <sz val="12"/>
        <rFont val="Times New Roman CYR"/>
        <charset val="204"/>
      </rPr>
      <t>пазарни мерки (+)</t>
    </r>
  </si>
  <si>
    <t>плащания за сметка на средства на Европейския съюз от суми за преструктуриране (-)</t>
  </si>
  <si>
    <t xml:space="preserve"> постъпления от Европейския съюз - суми за преструктуриране (+)</t>
  </si>
  <si>
    <t>суми по разчети с централния бюджет за финансиране на плащания при недостиг на средства по сметки (+/-)</t>
  </si>
  <si>
    <r>
      <t xml:space="preserve">Депозити и средства по сметки - </t>
    </r>
    <r>
      <rPr>
        <b/>
        <i/>
        <sz val="12"/>
        <color indexed="12"/>
        <rFont val="Times New Roman CYR"/>
        <family val="1"/>
        <charset val="204"/>
      </rPr>
      <t>нето</t>
    </r>
    <r>
      <rPr>
        <b/>
        <sz val="12"/>
        <color indexed="12"/>
        <rFont val="Times New Roman CYR"/>
        <family val="1"/>
        <charset val="204"/>
      </rPr>
      <t xml:space="preserve"> (+/-)    (този параграф се използва и за наличностите на ЦБ в БНБ)</t>
    </r>
  </si>
  <si>
    <r>
      <t>остатък</t>
    </r>
    <r>
      <rPr>
        <sz val="12"/>
        <rFont val="Times New Roman CYR"/>
        <family val="1"/>
        <charset val="204"/>
      </rPr>
      <t xml:space="preserve"> в</t>
    </r>
    <r>
      <rPr>
        <b/>
        <sz val="12"/>
        <rFont val="Times New Roman CYR"/>
        <family val="1"/>
        <charset val="204"/>
      </rPr>
      <t xml:space="preserve"> </t>
    </r>
    <r>
      <rPr>
        <sz val="12"/>
        <rFont val="Times New Roman CYR"/>
        <family val="1"/>
        <charset val="204"/>
      </rPr>
      <t xml:space="preserve">левове </t>
    </r>
    <r>
      <rPr>
        <b/>
        <sz val="12"/>
        <rFont val="Times New Roman CYR"/>
        <family val="1"/>
        <charset val="204"/>
      </rPr>
      <t>по сметки</t>
    </r>
    <r>
      <rPr>
        <sz val="12"/>
        <rFont val="Times New Roman CYR"/>
        <family val="1"/>
        <charset val="204"/>
      </rPr>
      <t xml:space="preserve"> от</t>
    </r>
    <r>
      <rPr>
        <b/>
        <i/>
        <sz val="12"/>
        <rFont val="Times New Roman CYR"/>
        <family val="1"/>
        <charset val="204"/>
      </rPr>
      <t xml:space="preserve"> 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</si>
  <si>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остатък</t>
    </r>
    <r>
      <rPr>
        <sz val="12"/>
        <rFont val="Times New Roman CYR"/>
        <family val="1"/>
        <charset val="204"/>
      </rPr>
      <t xml:space="preserve"> в левова равностойност </t>
    </r>
    <r>
      <rPr>
        <b/>
        <sz val="12"/>
        <rFont val="Times New Roman CYR"/>
        <family val="1"/>
        <charset val="204"/>
      </rPr>
      <t>по валутни сметки</t>
    </r>
    <r>
      <rPr>
        <sz val="12"/>
        <rFont val="Times New Roman CYR"/>
        <family val="1"/>
        <charset val="204"/>
      </rPr>
      <t xml:space="preserve"> от</t>
    </r>
    <r>
      <rPr>
        <b/>
        <i/>
        <sz val="12"/>
        <rFont val="Times New Roman CYR"/>
        <family val="1"/>
        <charset val="204"/>
      </rPr>
      <t xml:space="preserve"> 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</si>
  <si>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остатък</t>
    </r>
    <r>
      <rPr>
        <sz val="12"/>
        <rFont val="Times New Roman CYR"/>
        <family val="1"/>
        <charset val="204"/>
      </rPr>
      <t xml:space="preserve"> </t>
    </r>
    <r>
      <rPr>
        <b/>
        <sz val="12"/>
        <rFont val="Times New Roman CYR"/>
        <family val="1"/>
        <charset val="204"/>
      </rPr>
      <t>в касата</t>
    </r>
    <r>
      <rPr>
        <sz val="12"/>
        <rFont val="Times New Roman CYR"/>
        <family val="1"/>
        <charset val="204"/>
      </rPr>
      <t xml:space="preserve"> в  левове </t>
    </r>
    <r>
      <rPr>
        <b/>
        <i/>
        <sz val="12"/>
        <rFont val="Times New Roman CYR"/>
        <family val="1"/>
        <charset val="204"/>
      </rPr>
      <t>от 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</si>
  <si>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остътък</t>
    </r>
    <r>
      <rPr>
        <sz val="12"/>
        <rFont val="Times New Roman CYR"/>
        <family val="1"/>
        <charset val="204"/>
      </rPr>
      <t xml:space="preserve">  </t>
    </r>
    <r>
      <rPr>
        <b/>
        <sz val="12"/>
        <rFont val="Times New Roman CYR"/>
        <family val="1"/>
        <charset val="204"/>
      </rPr>
      <t>в касата във валута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</si>
  <si>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наличност</t>
    </r>
    <r>
      <rPr>
        <sz val="12"/>
        <rFont val="Times New Roman CYR"/>
        <family val="1"/>
        <charset val="204"/>
      </rPr>
      <t xml:space="preserve"> в левове </t>
    </r>
    <r>
      <rPr>
        <b/>
        <sz val="12"/>
        <rFont val="Times New Roman CYR"/>
        <family val="1"/>
        <charset val="204"/>
      </rPr>
      <t>по сметки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</si>
  <si>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в левова равностойност </t>
    </r>
    <r>
      <rPr>
        <b/>
        <sz val="12"/>
        <rFont val="Times New Roman CYR"/>
        <family val="1"/>
        <charset val="204"/>
      </rPr>
      <t>по валутни сметки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</si>
  <si>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</t>
    </r>
    <r>
      <rPr>
        <b/>
        <sz val="12"/>
        <rFont val="Times New Roman CYR"/>
        <family val="1"/>
        <charset val="204"/>
      </rPr>
      <t>в касата</t>
    </r>
    <r>
      <rPr>
        <sz val="12"/>
        <rFont val="Times New Roman CYR"/>
        <family val="1"/>
        <charset val="204"/>
      </rPr>
      <t xml:space="preserve"> в левове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</si>
  <si>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</t>
    </r>
    <r>
      <rPr>
        <b/>
        <sz val="12"/>
        <rFont val="Times New Roman CYR"/>
        <family val="1"/>
        <charset val="204"/>
      </rPr>
      <t>в касата във валута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</si>
  <si>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 xml:space="preserve">преводи </t>
    </r>
    <r>
      <rPr>
        <b/>
        <i/>
        <sz val="12"/>
        <rFont val="Times New Roman CYR"/>
        <family val="1"/>
        <charset val="204"/>
      </rPr>
      <t>в процес на сетълмент (-/+)</t>
    </r>
  </si>
  <si>
    <r>
      <t xml:space="preserve"> </t>
    </r>
    <r>
      <rPr>
        <b/>
        <i/>
        <sz val="12"/>
        <rFont val="Times New Roman CYR"/>
        <family val="1"/>
        <charset val="204"/>
      </rPr>
      <t>преоценка</t>
    </r>
    <r>
      <rPr>
        <sz val="12"/>
        <rFont val="Times New Roman CYR"/>
        <family val="1"/>
        <charset val="204"/>
      </rPr>
      <t xml:space="preserve"> на валутни наличности </t>
    </r>
    <r>
      <rPr>
        <b/>
        <i/>
        <sz val="12"/>
        <rFont val="Times New Roman CYR"/>
        <family val="1"/>
        <charset val="204"/>
      </rPr>
      <t xml:space="preserve">(нереализирани курсови разлики) по сметки и средства в страната </t>
    </r>
    <r>
      <rPr>
        <sz val="12"/>
        <rFont val="Times New Roman CYR"/>
        <family val="1"/>
        <charset val="204"/>
      </rPr>
      <t xml:space="preserve"> (+/-)</t>
    </r>
  </si>
  <si>
    <r>
      <t>остатък</t>
    </r>
    <r>
      <rPr>
        <sz val="12"/>
        <rFont val="Times New Roman CYR"/>
        <family val="1"/>
        <charset val="204"/>
      </rPr>
      <t xml:space="preserve"> в левова равностойност </t>
    </r>
    <r>
      <rPr>
        <b/>
        <sz val="12"/>
        <rFont val="Times New Roman CYR"/>
        <family val="1"/>
        <charset val="204"/>
      </rPr>
      <t>по валутни сметки</t>
    </r>
    <r>
      <rPr>
        <sz val="12"/>
        <rFont val="Times New Roman CYR"/>
        <family val="1"/>
        <charset val="204"/>
      </rPr>
      <t xml:space="preserve">  </t>
    </r>
    <r>
      <rPr>
        <b/>
        <i/>
        <sz val="12"/>
        <rFont val="Times New Roman CYR"/>
        <family val="1"/>
        <charset val="204"/>
      </rPr>
      <t>в чужбина</t>
    </r>
    <r>
      <rPr>
        <sz val="12"/>
        <rFont val="Times New Roman CYR"/>
        <family val="1"/>
        <charset val="204"/>
      </rPr>
      <t xml:space="preserve"> от</t>
    </r>
    <r>
      <rPr>
        <b/>
        <i/>
        <sz val="12"/>
        <rFont val="Times New Roman CYR"/>
        <family val="1"/>
        <charset val="204"/>
      </rPr>
      <t xml:space="preserve"> 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</si>
  <si>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остатък</t>
    </r>
    <r>
      <rPr>
        <sz val="12"/>
        <rFont val="Times New Roman CYR"/>
        <charset val="204"/>
      </rPr>
      <t xml:space="preserve"> </t>
    </r>
    <r>
      <rPr>
        <b/>
        <sz val="12"/>
        <rFont val="Times New Roman Cyr"/>
        <charset val="204"/>
      </rPr>
      <t>в касата във валута</t>
    </r>
    <r>
      <rPr>
        <sz val="12"/>
        <rFont val="Times New Roman CYR"/>
        <charset val="204"/>
      </rPr>
      <t xml:space="preserve">  </t>
    </r>
    <r>
      <rPr>
        <b/>
        <i/>
        <sz val="12"/>
        <rFont val="Times New Roman CYR"/>
        <charset val="204"/>
      </rPr>
      <t xml:space="preserve">в чужбина </t>
    </r>
    <r>
      <rPr>
        <sz val="12"/>
        <rFont val="Times New Roman CYR"/>
        <charset val="204"/>
      </rPr>
      <t xml:space="preserve">от </t>
    </r>
    <r>
      <rPr>
        <b/>
        <i/>
        <sz val="12"/>
        <rFont val="Times New Roman CYR"/>
        <charset val="204"/>
      </rPr>
      <t>предходния период</t>
    </r>
    <r>
      <rPr>
        <sz val="12"/>
        <rFont val="Times New Roman CYR"/>
        <charset val="204"/>
      </rPr>
      <t xml:space="preserve"> (+)</t>
    </r>
  </si>
  <si>
    <r>
      <t>наличност</t>
    </r>
    <r>
      <rPr>
        <sz val="12"/>
        <rFont val="Times New Roman CYR"/>
        <charset val="204"/>
      </rPr>
      <t xml:space="preserve"> </t>
    </r>
    <r>
      <rPr>
        <b/>
        <sz val="12"/>
        <rFont val="Times New Roman Cyr"/>
        <charset val="204"/>
      </rPr>
      <t>в касата във валута</t>
    </r>
    <r>
      <rPr>
        <sz val="12"/>
        <rFont val="Times New Roman CYR"/>
        <charset val="204"/>
      </rPr>
      <t xml:space="preserve">  </t>
    </r>
    <r>
      <rPr>
        <b/>
        <i/>
        <sz val="12"/>
        <rFont val="Times New Roman CYR"/>
        <charset val="204"/>
      </rPr>
      <t>в чужбина</t>
    </r>
    <r>
      <rPr>
        <sz val="12"/>
        <rFont val="Times New Roman CYR"/>
        <charset val="204"/>
      </rPr>
      <t xml:space="preserve"> в </t>
    </r>
    <r>
      <rPr>
        <b/>
        <i/>
        <sz val="12"/>
        <rFont val="Times New Roman CYR"/>
        <charset val="204"/>
      </rPr>
      <t>края на периода</t>
    </r>
    <r>
      <rPr>
        <sz val="12"/>
        <rFont val="Times New Roman CYR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</si>
  <si>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в левова равностойност </t>
    </r>
    <r>
      <rPr>
        <b/>
        <sz val="12"/>
        <rFont val="Times New Roman CYR"/>
        <family val="1"/>
        <charset val="204"/>
      </rPr>
      <t xml:space="preserve">по валутни сметки </t>
    </r>
    <r>
      <rPr>
        <b/>
        <i/>
        <sz val="12"/>
        <rFont val="Times New Roman CYR"/>
        <family val="1"/>
        <charset val="204"/>
      </rPr>
      <t>в чужбина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</si>
  <si>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t>преоценка на валутни наличности (нереализирани курсови разлики) по сметки и средства в чужбина (+/-)</t>
  </si>
  <si>
    <r>
      <t xml:space="preserve">Депозити и сметки консолидирани в </t>
    </r>
    <r>
      <rPr>
        <b/>
        <i/>
        <sz val="12"/>
        <color indexed="12"/>
        <rFont val="Times New Roman CYR"/>
        <family val="1"/>
        <charset val="204"/>
      </rPr>
      <t>системата на "Единната сметка"-нето</t>
    </r>
    <r>
      <rPr>
        <b/>
        <sz val="12"/>
        <color indexed="12"/>
        <rFont val="Times New Roman CYR"/>
        <family val="1"/>
        <charset val="204"/>
      </rPr>
      <t xml:space="preserve"> (+/-)</t>
    </r>
  </si>
  <si>
    <r>
      <t>остатък</t>
    </r>
    <r>
      <rPr>
        <sz val="12"/>
        <rFont val="Times New Roman CYR"/>
        <family val="1"/>
        <charset val="204"/>
      </rPr>
      <t xml:space="preserve"> </t>
    </r>
    <r>
      <rPr>
        <b/>
        <sz val="12"/>
        <rFont val="Times New Roman CYR"/>
        <family val="1"/>
        <charset val="204"/>
      </rPr>
      <t xml:space="preserve">по </t>
    </r>
    <r>
      <rPr>
        <b/>
        <i/>
        <sz val="12"/>
        <rFont val="Times New Roman CYR"/>
        <family val="1"/>
        <charset val="204"/>
      </rPr>
      <t>левови</t>
    </r>
    <r>
      <rPr>
        <b/>
        <sz val="12"/>
        <rFont val="Times New Roman CYR"/>
        <family val="1"/>
        <charset val="204"/>
      </rPr>
      <t xml:space="preserve"> текущи сметки</t>
    </r>
    <r>
      <rPr>
        <sz val="12"/>
        <rFont val="Times New Roman CYR"/>
        <family val="1"/>
        <charset val="204"/>
      </rPr>
      <t xml:space="preserve"> на бюджетните организации</t>
    </r>
    <r>
      <rPr>
        <b/>
        <sz val="12"/>
        <rFont val="Times New Roman CYR"/>
        <family val="1"/>
        <charset val="204"/>
      </rPr>
      <t xml:space="preserve"> в БНБ</t>
    </r>
    <r>
      <rPr>
        <sz val="12"/>
        <rFont val="Times New Roman CYR"/>
        <family val="1"/>
        <charset val="204"/>
      </rPr>
      <t xml:space="preserve"> от</t>
    </r>
    <r>
      <rPr>
        <b/>
        <i/>
        <sz val="12"/>
        <rFont val="Times New Roman CYR"/>
        <family val="1"/>
        <charset val="204"/>
      </rPr>
      <t xml:space="preserve"> предходния период</t>
    </r>
    <r>
      <rPr>
        <sz val="12"/>
        <rFont val="Times New Roman CYR"/>
        <family val="1"/>
        <charset val="204"/>
      </rPr>
      <t xml:space="preserve"> (+) </t>
    </r>
  </si>
  <si>
    <r>
      <t>наличност</t>
    </r>
    <r>
      <rPr>
        <sz val="12"/>
        <rFont val="Times New Roman CYR"/>
        <family val="1"/>
        <charset val="204"/>
      </rPr>
      <t xml:space="preserve"> </t>
    </r>
    <r>
      <rPr>
        <b/>
        <sz val="12"/>
        <rFont val="Times New Roman CYR"/>
        <family val="1"/>
        <charset val="204"/>
      </rPr>
      <t xml:space="preserve">по </t>
    </r>
    <r>
      <rPr>
        <b/>
        <i/>
        <sz val="12"/>
        <rFont val="Times New Roman CYR"/>
        <family val="1"/>
        <charset val="204"/>
      </rPr>
      <t>левови</t>
    </r>
    <r>
      <rPr>
        <b/>
        <sz val="12"/>
        <rFont val="Times New Roman CYR"/>
        <family val="1"/>
        <charset val="204"/>
      </rPr>
      <t xml:space="preserve"> текущи сметки </t>
    </r>
    <r>
      <rPr>
        <sz val="12"/>
        <rFont val="Times New Roman CYR"/>
        <family val="1"/>
        <charset val="204"/>
      </rPr>
      <t>на бюджетните организации</t>
    </r>
    <r>
      <rPr>
        <b/>
        <sz val="12"/>
        <rFont val="Times New Roman CYR"/>
        <family val="1"/>
        <charset val="204"/>
      </rPr>
      <t xml:space="preserve"> в БНБ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 </t>
    </r>
  </si>
  <si>
    <t>Касови операции, депозити, покупко-продажба на валута и сетълмент операции</t>
  </si>
  <si>
    <t>салдо по сметката на ЦБ за разпределение на преводи от системата за брутен сетълмент в реално време (+/-)</t>
  </si>
  <si>
    <t>в. ч. т.  вноски от приходи на държавни и общински предприятия и институции</t>
  </si>
  <si>
    <t>код сметка:</t>
  </si>
  <si>
    <t>НА</t>
  </si>
  <si>
    <t>НАИМЕНОВАНИЕ</t>
  </si>
  <si>
    <t>ПОКАЗАТЕЛИТЕ</t>
  </si>
  <si>
    <t>(код 2)</t>
  </si>
  <si>
    <t>(код 1)</t>
  </si>
  <si>
    <t>ГЛ.СЧЕТОВОДИТЕЛ:  ………….……………..</t>
  </si>
  <si>
    <t>Код по ЕБК</t>
  </si>
  <si>
    <t>БЮДЖЕТ</t>
  </si>
  <si>
    <t>(в   лв.)</t>
  </si>
  <si>
    <t>За периода: от</t>
  </si>
  <si>
    <t>от</t>
  </si>
  <si>
    <t>до</t>
  </si>
  <si>
    <t>ЧИСЛЕНОСТ НА ПЕРСОНАЛА</t>
  </si>
  <si>
    <t xml:space="preserve">Щатни бройки </t>
  </si>
  <si>
    <t>по трудови правоотношения</t>
  </si>
  <si>
    <t>по служебни правоотношения</t>
  </si>
  <si>
    <t xml:space="preserve">Средногодишни щатни бройки </t>
  </si>
  <si>
    <t>§§ 24 - 42</t>
  </si>
  <si>
    <t>§24</t>
  </si>
  <si>
    <t>§28</t>
  </si>
  <si>
    <t xml:space="preserve">§ 45 </t>
  </si>
  <si>
    <t>§ 01</t>
  </si>
  <si>
    <t>§ 02</t>
  </si>
  <si>
    <t>§§ 21 - 29</t>
  </si>
  <si>
    <t>§§ 01 - 57</t>
  </si>
  <si>
    <t>§ 69</t>
  </si>
  <si>
    <t>§ 81</t>
  </si>
  <si>
    <t>§ 82</t>
  </si>
  <si>
    <t>§ 70</t>
  </si>
  <si>
    <t>§ 90</t>
  </si>
  <si>
    <t>§ 91</t>
  </si>
  <si>
    <t>§89</t>
  </si>
  <si>
    <t xml:space="preserve">10. Преоценка на валутни наличности </t>
  </si>
  <si>
    <t xml:space="preserve">9 Наличности в края на периода </t>
  </si>
  <si>
    <t xml:space="preserve">8. Наличности в началото на периода </t>
  </si>
  <si>
    <t xml:space="preserve">            операции по вътрешен дълг и финан. активи- нето </t>
  </si>
  <si>
    <t xml:space="preserve">6. Друго вътрешно финансиране </t>
  </si>
  <si>
    <t xml:space="preserve">5. Покупко-продажба на държавни/общински/ ценни книжа от бюджетните предприятия </t>
  </si>
  <si>
    <t>1. Данъчни приходи</t>
  </si>
  <si>
    <t>2.Неданъчни приходи</t>
  </si>
  <si>
    <t xml:space="preserve">2.1 Приходи и доходи от собственост </t>
  </si>
  <si>
    <t xml:space="preserve">             приходи от наеми на имущество и земя </t>
  </si>
  <si>
    <t>2.2 Приходи от такси</t>
  </si>
  <si>
    <t>866 Общински пазари и тържища</t>
  </si>
  <si>
    <t>867 Реклама и маркетинг</t>
  </si>
  <si>
    <t>868 Информационно-изчислителни центрове</t>
  </si>
  <si>
    <t>869 Издателска дейност и печатни бази</t>
  </si>
  <si>
    <t>871 Помощни стопанства, столове и други спомагателни дейности</t>
  </si>
  <si>
    <t xml:space="preserve">II. РАЗХОДИ </t>
  </si>
  <si>
    <t xml:space="preserve">2. Други трансфери </t>
  </si>
  <si>
    <t>§§ 70 - 98</t>
  </si>
  <si>
    <t>1. Външно финансиране</t>
  </si>
  <si>
    <t xml:space="preserve">            получени външни заеми </t>
  </si>
  <si>
    <t xml:space="preserve">            погашения по външни заеми </t>
  </si>
  <si>
    <t xml:space="preserve">            държавни /общински/ ЦК емитирани на м/нар. капиталови пазари </t>
  </si>
  <si>
    <t xml:space="preserve">            получени погашения по предоставени кредити от др, д/ви </t>
  </si>
  <si>
    <t xml:space="preserve">            операции с др. ЦК и финансови активи </t>
  </si>
  <si>
    <t xml:space="preserve">2. Придобиване на дялове, акции, съучастия и др, финансови активи </t>
  </si>
  <si>
    <t xml:space="preserve">            наличности  в лв. равн.по валутни сметки и каса в чужб. в кр.на периода </t>
  </si>
  <si>
    <t>3. Възмездни средства</t>
  </si>
  <si>
    <t xml:space="preserve">            предоставени </t>
  </si>
  <si>
    <t xml:space="preserve">            възстановени</t>
  </si>
  <si>
    <t>§§</t>
  </si>
  <si>
    <t xml:space="preserve">            друго финансиране </t>
  </si>
  <si>
    <t>§ 98</t>
  </si>
  <si>
    <t>2.5  Постъпления от продажба на нефинансови активи</t>
  </si>
  <si>
    <t>§§ 05 и 08</t>
  </si>
  <si>
    <t>§;00-98</t>
  </si>
  <si>
    <t>в т. ч. плащания за попълване на държавния резерв</t>
  </si>
  <si>
    <t xml:space="preserve">в т. ч. външни </t>
  </si>
  <si>
    <t>§§ 80 - 82; 92-01; 95-21/95-22; 95-28/95-29 и 95-49</t>
  </si>
  <si>
    <t>§§ 71 - 73 и 79</t>
  </si>
  <si>
    <t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t>
  </si>
  <si>
    <t>3300</t>
  </si>
  <si>
    <t>Комисия за защита от дискриминация</t>
  </si>
  <si>
    <t>3400</t>
  </si>
  <si>
    <t>Комисия за защита на личните данни</t>
  </si>
  <si>
    <t>3700</t>
  </si>
  <si>
    <t>Комисия за отнемане на незаконно придобито имущество</t>
  </si>
  <si>
    <t>3800</t>
  </si>
  <si>
    <t>Национална служба за охрана</t>
  </si>
  <si>
    <t>3900</t>
  </si>
  <si>
    <t>Национална разузнавателна служба</t>
  </si>
  <si>
    <t>4000</t>
  </si>
  <si>
    <t>Омбудсман</t>
  </si>
  <si>
    <t>4100</t>
  </si>
  <si>
    <t>Национален статистически институт</t>
  </si>
  <si>
    <t>4200</t>
  </si>
  <si>
    <t>Комисия за защита на конкуренцията</t>
  </si>
  <si>
    <t>4300</t>
  </si>
  <si>
    <t>Комисия за регулиране на съобщенията</t>
  </si>
  <si>
    <t>4400</t>
  </si>
  <si>
    <t>Съвет за електронни медии</t>
  </si>
  <si>
    <t>4500</t>
  </si>
  <si>
    <t>Държавна комисия за енергийно и водно регулиране</t>
  </si>
  <si>
    <t>4600</t>
  </si>
  <si>
    <t>Агенция за ядрено регулиране</t>
  </si>
  <si>
    <t>4700</t>
  </si>
  <si>
    <t>Комисия за финансов надзор</t>
  </si>
  <si>
    <t>4800</t>
  </si>
  <si>
    <t>Държавна комисия по сигурността на информацията</t>
  </si>
  <si>
    <t>5300</t>
  </si>
  <si>
    <t>Държавна агенция "Държавен резерв и военновременни запаси"</t>
  </si>
  <si>
    <t>6100</t>
  </si>
  <si>
    <t>Българска национална телевизия</t>
  </si>
  <si>
    <t>6200</t>
  </si>
  <si>
    <t>Българско национално радио</t>
  </si>
  <si>
    <t>6300</t>
  </si>
  <si>
    <t>Българска телеграфна агенция</t>
  </si>
  <si>
    <t>8200</t>
  </si>
  <si>
    <t>Централна избирателна комисия</t>
  </si>
  <si>
    <t>8300</t>
  </si>
  <si>
    <t>Комисия за публичен надзор над регистрираните одитори</t>
  </si>
  <si>
    <t>8400</t>
  </si>
  <si>
    <t>Държавен фонд "Земеделие"</t>
  </si>
  <si>
    <t>8500</t>
  </si>
  <si>
    <t>Национално бюро за контрол на специалните разузнавателни средства</t>
  </si>
  <si>
    <t>8600</t>
  </si>
  <si>
    <t>Държавна агенция „Технически операции”</t>
  </si>
  <si>
    <t>9900</t>
  </si>
  <si>
    <t>Централен бюджет</t>
  </si>
  <si>
    <r>
      <t xml:space="preserve">    А.2.1)</t>
    </r>
    <r>
      <rPr>
        <b/>
        <sz val="12"/>
        <color indexed="62"/>
        <rFont val="Times New Roman CYR"/>
      </rPr>
      <t xml:space="preserve"> </t>
    </r>
    <r>
      <rPr>
        <b/>
        <sz val="12"/>
        <rFont val="Times New Roman CYR"/>
        <family val="1"/>
      </rPr>
      <t>кодове на държавните висши училища и Българската академия на науките</t>
    </r>
  </si>
  <si>
    <r>
      <t xml:space="preserve">        А.2.1а)</t>
    </r>
    <r>
      <rPr>
        <b/>
        <sz val="12"/>
        <color indexed="62"/>
        <rFont val="Times New Roman CYR"/>
      </rPr>
      <t xml:space="preserve"> </t>
    </r>
    <r>
      <rPr>
        <b/>
        <sz val="12"/>
        <rFont val="Times New Roman CYR"/>
        <family val="1"/>
      </rPr>
      <t>кодове на ДВУ и БАН, финансирани от</t>
    </r>
    <r>
      <rPr>
        <b/>
        <i/>
        <sz val="12"/>
        <rFont val="Times New Roman Bold"/>
      </rPr>
      <t xml:space="preserve"> </t>
    </r>
    <r>
      <rPr>
        <b/>
        <i/>
        <sz val="12"/>
        <color indexed="18"/>
        <rFont val="Times New Roman Bold"/>
      </rPr>
      <t>Министерството на образованието и науката</t>
    </r>
  </si>
  <si>
    <t>1701</t>
  </si>
  <si>
    <r>
      <t xml:space="preserve">Софийски университет </t>
    </r>
    <r>
      <rPr>
        <b/>
        <i/>
        <sz val="12"/>
        <color indexed="18"/>
        <rFont val="Times New Roman Bold"/>
      </rPr>
      <t>"Климент Охридски" - София</t>
    </r>
  </si>
  <si>
    <t>1702</t>
  </si>
  <si>
    <r>
      <t xml:space="preserve">Пловдивски университет </t>
    </r>
    <r>
      <rPr>
        <b/>
        <i/>
        <sz val="12"/>
        <color indexed="18"/>
        <rFont val="Times New Roman Bold"/>
      </rPr>
      <t>"Паисий Хилендарски" - Пловдив</t>
    </r>
  </si>
  <si>
    <t>1703</t>
  </si>
  <si>
    <r>
      <t>Университет</t>
    </r>
    <r>
      <rPr>
        <b/>
        <i/>
        <sz val="12"/>
        <color indexed="18"/>
        <rFont val="Times New Roman Cyr"/>
        <family val="1"/>
      </rPr>
      <t xml:space="preserve"> </t>
    </r>
    <r>
      <rPr>
        <b/>
        <i/>
        <sz val="12"/>
        <color indexed="18"/>
        <rFont val="Times New Roman Bold"/>
      </rPr>
      <t>"Проф. д-р Асен Златаров"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Бургас</t>
    </r>
  </si>
  <si>
    <t>1704</t>
  </si>
  <si>
    <r>
      <t xml:space="preserve">Великотърновки университет </t>
    </r>
    <r>
      <rPr>
        <b/>
        <i/>
        <sz val="12"/>
        <color indexed="18"/>
        <rFont val="Times New Roman Bold"/>
      </rPr>
      <t>"Св. св . Кирил и Методий" - В. Търново</t>
    </r>
  </si>
  <si>
    <t>1705</t>
  </si>
  <si>
    <t>(+ § 57 - под.§ 40-71)</t>
  </si>
  <si>
    <t xml:space="preserve">            възстановени суми по заеми от крайни бенифициенти</t>
  </si>
  <si>
    <t xml:space="preserve">            предоставени заеми към крайни бенифициенти</t>
  </si>
  <si>
    <t>§§ 30 - 31; 60</t>
  </si>
  <si>
    <t>§§ 36 - 37 и §§ 41 - 42</t>
  </si>
  <si>
    <t>ИЗГОТВИЛ: ,,,,,,,,,,,,,,,,,,,,,,,,,,,,,,,,,,,,,,,,,,,,,,,,,,,</t>
  </si>
  <si>
    <t xml:space="preserve">         трансфери за отчислени постъпления</t>
  </si>
  <si>
    <t>сл. тел.:,,,,,,,,,,,,,,,,,,,,,,,,,,,,,,,,,</t>
  </si>
  <si>
    <t>РЪКОВОДИТЕЛ:          …………………………</t>
  </si>
  <si>
    <t>,,,,,,,,,,,,,,,,,,,,,,,,,,,,,,,,,,,,,,,,,,,,,,,,,,,,,,,,,,,,,,,,,,,,,,,,,,,,,,,,,,,,,,,,,,,,,,,,,,,,,,,,,,,,,,,,,,,,,,,,,,,,,,,,,,,,,,,,,,,,,,,,,,,,,</t>
  </si>
  <si>
    <t xml:space="preserve"> </t>
  </si>
  <si>
    <t xml:space="preserve">за периода от </t>
  </si>
  <si>
    <t>код :</t>
  </si>
  <si>
    <t>(по ЕБК)</t>
  </si>
  <si>
    <t>(в лева)</t>
  </si>
  <si>
    <t>под-§§</t>
  </si>
  <si>
    <t xml:space="preserve"> 0 1 ¦</t>
  </si>
  <si>
    <t>Данък върху доходите на физически лица:</t>
  </si>
  <si>
    <r>
      <t xml:space="preserve">от доходи по </t>
    </r>
    <r>
      <rPr>
        <b/>
        <i/>
        <sz val="12"/>
        <rFont val="Times New Roman CYR"/>
        <family val="1"/>
        <charset val="204"/>
      </rPr>
      <t>трудови, служебни и приравнени</t>
    </r>
    <r>
      <rPr>
        <sz val="12"/>
        <rFont val="Times New Roman CYR"/>
        <family val="1"/>
        <charset val="204"/>
      </rPr>
      <t xml:space="preserve"> на тях правоотношения</t>
    </r>
  </si>
  <si>
    <t>Корпоративен данък:</t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</si>
  <si>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нефинансови предприятия</t>
    </r>
  </si>
  <si>
    <t>Други приходи</t>
  </si>
  <si>
    <t>приходи от други вноски</t>
  </si>
  <si>
    <r>
      <t>остатък</t>
    </r>
    <r>
      <rPr>
        <sz val="12"/>
        <rFont val="Times New Roman CYR"/>
        <family val="1"/>
        <charset val="204"/>
      </rPr>
      <t xml:space="preserve"> в левове </t>
    </r>
    <r>
      <rPr>
        <b/>
        <sz val="12"/>
        <rFont val="Times New Roman CYR"/>
        <family val="1"/>
        <charset val="204"/>
      </rPr>
      <t>по депозити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</si>
  <si>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остатък</t>
    </r>
    <r>
      <rPr>
        <sz val="12"/>
        <rFont val="Times New Roman CYR"/>
        <family val="1"/>
        <charset val="204"/>
      </rPr>
      <t xml:space="preserve"> в левова равностойност</t>
    </r>
    <r>
      <rPr>
        <b/>
        <sz val="12"/>
        <rFont val="Times New Roman CYR"/>
        <family val="1"/>
        <charset val="204"/>
      </rPr>
      <t xml:space="preserve"> по депозити във валута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</si>
  <si>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наличност</t>
    </r>
    <r>
      <rPr>
        <sz val="12"/>
        <rFont val="Times New Roman CYR"/>
        <family val="1"/>
        <charset val="204"/>
      </rPr>
      <t xml:space="preserve"> в левове </t>
    </r>
    <r>
      <rPr>
        <b/>
        <sz val="12"/>
        <rFont val="Times New Roman CYR"/>
        <family val="1"/>
        <charset val="204"/>
      </rPr>
      <t>по депозити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</si>
  <si>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в левова равностойност </t>
    </r>
    <r>
      <rPr>
        <b/>
        <sz val="12"/>
        <rFont val="Times New Roman CYR"/>
        <family val="1"/>
        <charset val="204"/>
      </rPr>
      <t>по депозити във валута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</si>
  <si>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остатък</t>
    </r>
    <r>
      <rPr>
        <sz val="12"/>
        <rFont val="Times New Roman CYR"/>
        <family val="1"/>
        <charset val="204"/>
      </rPr>
      <t xml:space="preserve"> </t>
    </r>
    <r>
      <rPr>
        <b/>
        <sz val="12"/>
        <rFont val="Times New Roman CYR"/>
        <family val="1"/>
        <charset val="204"/>
      </rPr>
      <t xml:space="preserve">по </t>
    </r>
    <r>
      <rPr>
        <b/>
        <i/>
        <sz val="12"/>
        <rFont val="Times New Roman CYR"/>
        <family val="1"/>
        <charset val="204"/>
      </rPr>
      <t>левови</t>
    </r>
    <r>
      <rPr>
        <b/>
        <sz val="12"/>
        <rFont val="Times New Roman CYR"/>
        <family val="1"/>
        <charset val="204"/>
      </rPr>
      <t xml:space="preserve"> депозити </t>
    </r>
    <r>
      <rPr>
        <sz val="12"/>
        <rFont val="Times New Roman CYR"/>
        <family val="1"/>
        <charset val="204"/>
      </rPr>
      <t xml:space="preserve">на бюджетните организации </t>
    </r>
    <r>
      <rPr>
        <b/>
        <sz val="12"/>
        <rFont val="Times New Roman CYR"/>
        <family val="1"/>
        <charset val="204"/>
      </rPr>
      <t>в БНБ</t>
    </r>
    <r>
      <rPr>
        <sz val="12"/>
        <rFont val="Times New Roman CYR"/>
        <family val="1"/>
        <charset val="204"/>
      </rPr>
      <t xml:space="preserve"> от</t>
    </r>
    <r>
      <rPr>
        <b/>
        <i/>
        <sz val="12"/>
        <rFont val="Times New Roman CYR"/>
        <family val="1"/>
        <charset val="204"/>
      </rPr>
      <t xml:space="preserve"> 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</si>
  <si>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наличност</t>
    </r>
    <r>
      <rPr>
        <sz val="12"/>
        <rFont val="Times New Roman CYR"/>
        <family val="1"/>
        <charset val="204"/>
      </rPr>
      <t xml:space="preserve">  </t>
    </r>
    <r>
      <rPr>
        <b/>
        <sz val="12"/>
        <rFont val="Times New Roman CYR"/>
        <family val="1"/>
        <charset val="204"/>
      </rPr>
      <t xml:space="preserve">по </t>
    </r>
    <r>
      <rPr>
        <b/>
        <i/>
        <sz val="12"/>
        <rFont val="Times New Roman CYR"/>
        <family val="1"/>
        <charset val="204"/>
      </rPr>
      <t>левови</t>
    </r>
    <r>
      <rPr>
        <b/>
        <sz val="12"/>
        <rFont val="Times New Roman CYR"/>
        <family val="1"/>
        <charset val="204"/>
      </rPr>
      <t xml:space="preserve"> депозити</t>
    </r>
    <r>
      <rPr>
        <sz val="12"/>
        <rFont val="Times New Roman CYR"/>
        <family val="1"/>
        <charset val="204"/>
      </rPr>
      <t xml:space="preserve"> на бюджетните организации </t>
    </r>
    <r>
      <rPr>
        <b/>
        <sz val="12"/>
        <rFont val="Times New Roman CYR"/>
        <family val="1"/>
        <charset val="204"/>
      </rPr>
      <t>в БНБ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</si>
  <si>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t>6312</t>
  </si>
  <si>
    <t>Сърница</t>
  </si>
  <si>
    <t>вноски по чл. 4б и 4в от КСО за сметка на осигурителя</t>
  </si>
  <si>
    <t>вноски по чл. 4б от КСО за сметка на осигурените лица</t>
  </si>
  <si>
    <t xml:space="preserve">вноски по чл. 4б от КСО от самонаети лица (самоосигуряващи се лица) </t>
  </si>
  <si>
    <t>прехвърлени/възстановени акумулирани средства от осигурителни вноски</t>
  </si>
  <si>
    <t xml:space="preserve">коректив за касови постъпления (-/+) </t>
  </si>
  <si>
    <t>коректив на вноски за ДЗПО за сумите по чл. 4б и 4в от КСО за сметка на осигурителя</t>
  </si>
  <si>
    <r>
      <t xml:space="preserve">дългосрочни командировки </t>
    </r>
    <r>
      <rPr>
        <b/>
        <i/>
        <sz val="12"/>
        <rFont val="Times New Roman CYR"/>
        <family val="1"/>
        <charset val="204"/>
      </rPr>
      <t>в чужбина</t>
    </r>
  </si>
  <si>
    <t>Разходи за лихви и отстъпки по облигации, емитирани и търгувани на международните капиталови пазари</t>
  </si>
  <si>
    <t>участие във финансирането на брутното намаление за Нидерландия, Швеция, Дания и Австрия</t>
  </si>
  <si>
    <t xml:space="preserve">Субсидии и други текущи трансфери за нефинансови предприятия </t>
  </si>
  <si>
    <t>Субсидии и други текущи трансфери за финансови институции</t>
  </si>
  <si>
    <t>Субсидии и други текущи трансфери за юридически лица с нестопанска цел</t>
  </si>
  <si>
    <r>
      <t xml:space="preserve">   по съответните разходни параграфи и дейности в резултат на </t>
    </r>
    <r>
      <rPr>
        <b/>
        <i/>
        <sz val="12"/>
        <rFont val="Times New Roman CYR"/>
        <family val="1"/>
        <charset val="204"/>
      </rPr>
      <t>промяна по бюджета</t>
    </r>
    <r>
      <rPr>
        <sz val="12"/>
        <rFont val="Times New Roman CYR"/>
        <family val="1"/>
        <charset val="204"/>
      </rPr>
      <t>.</t>
    </r>
  </si>
  <si>
    <t>Приватизация на дялове, акции и участия</t>
  </si>
  <si>
    <t>данък върху разходи, предоставяни в натура</t>
  </si>
  <si>
    <t>Получени чрез небюджетни предприятия средства от КФП по международни и други програми</t>
  </si>
  <si>
    <t xml:space="preserve">получени чрез нефинансови предприятия текущи трансфери от КФП по международни и други програми </t>
  </si>
  <si>
    <t>получени чрез финансови институции текущи трансфери от КФП по международни и други програми</t>
  </si>
  <si>
    <t xml:space="preserve">получени чрез нестопански организации текущи трансфери от КФП по международни и други програми </t>
  </si>
  <si>
    <t>получени чрез предприятия от чужбина текущи трансфери от КФП по международни и други програми</t>
  </si>
  <si>
    <t xml:space="preserve">получени чрез нефинансови предприятия капиталови трансфери от КФП по международни и други програми </t>
  </si>
  <si>
    <t xml:space="preserve">получени чрез финансови институции капиталови трансфери от КФП по международни и други програми </t>
  </si>
  <si>
    <t>получени чрез нестопански организации капиталови трансфери от КФП по международни и други програми</t>
  </si>
  <si>
    <t>получени чрез предприятия от чужбина капиталови трансфери от КФП по международни и други програми</t>
  </si>
  <si>
    <r>
      <t>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финансов лизинг и търговски кредит</t>
    </r>
  </si>
  <si>
    <t>Платени лихви по заеми, предоставени от централния бюджет и бюджетни организации</t>
  </si>
  <si>
    <t>Предоставена възмездна финансова помощ (нето)</t>
  </si>
  <si>
    <r>
      <t>предоставени</t>
    </r>
    <r>
      <rPr>
        <sz val="12"/>
        <rFont val="Times New Roman CYR"/>
        <family val="1"/>
        <charset val="204"/>
      </rPr>
      <t xml:space="preserve"> средства по възмездна финансова помощ (-)</t>
    </r>
  </si>
  <si>
    <r>
      <t>възстановени</t>
    </r>
    <r>
      <rPr>
        <sz val="12"/>
        <rFont val="Times New Roman CYR"/>
        <family val="1"/>
        <charset val="204"/>
      </rPr>
      <t xml:space="preserve"> суми по възмездна финансова помощ (+)</t>
    </r>
  </si>
  <si>
    <t>311 Детски градини</t>
  </si>
  <si>
    <t>312 Специални групи в детски градини за деца със СОП</t>
  </si>
  <si>
    <t>223 Държавна агенция "Разузнаване"</t>
  </si>
  <si>
    <t>321 Специални училища и центрове за специална образователна подкрепа</t>
  </si>
  <si>
    <t>322 Неспециализирани училища, без професионални гимназии</t>
  </si>
  <si>
    <t>323 Училища по културата и училища по изкуствата</t>
  </si>
  <si>
    <t>325 Български училища в чужбина</t>
  </si>
  <si>
    <t>326 Професионални гимназии и паралелки за професионална подготовка</t>
  </si>
  <si>
    <t>327 Училища в места за лишаване от свобода</t>
  </si>
  <si>
    <t>337 Център за подкрепа за личностно развитие</t>
  </si>
  <si>
    <t>338 Ресурсно подпомагане</t>
  </si>
  <si>
    <t>431 Детски ясли, детски кухни и яслени групи в детска градина</t>
  </si>
  <si>
    <t>455 Плащания за лекарствени продукти, медицински изделия и диетични храни за специални медицински цели за домашно лечение на територията на страната</t>
  </si>
  <si>
    <t>457 Плащания за медицински изделия прилагани в болничната медицинска помощ</t>
  </si>
  <si>
    <r>
      <t xml:space="preserve">459 Други </t>
    </r>
    <r>
      <rPr>
        <i/>
        <sz val="12"/>
        <rFont val="Times New Roman Bold"/>
        <charset val="204"/>
      </rPr>
      <t>здравноосигурителни плащания</t>
    </r>
  </si>
  <si>
    <t>Платени лихви по финансов лизинг и търговски кредит</t>
  </si>
  <si>
    <t>в т.ч.данък върху таксиметров превоз на пътници</t>
  </si>
  <si>
    <t>I. П Р И Х О Д И,  П О М О Щ И   И   Д А Р Е Н И Я</t>
  </si>
  <si>
    <t>Н А И М Е Н О В А Н И Е</t>
  </si>
  <si>
    <t>I. В С И Ч К О   П Р И Х О Д И,  П О М О Щ И   И   Д А Р Е Н И Я</t>
  </si>
  <si>
    <t>III-ІV. ТРАНСФЕРИ И ВРЕМЕННИ БЕЗЛИХВЕНИ ЗАЕМИ - РЕКАПИТУЛАЦИЯ</t>
  </si>
  <si>
    <t xml:space="preserve">  ІІІ. ТРАНСФЕРИ</t>
  </si>
  <si>
    <t>ІV. ВР.БЕЗЛ.ЗАЕМИ</t>
  </si>
  <si>
    <t>III. ВСИЧКО ТРАНСФЕРИ</t>
  </si>
  <si>
    <t>IV. ВСИЧКО ВРЕМЕННИ БЕЗЛИХВЕНИ ЗАЕМИ</t>
  </si>
  <si>
    <t>VI. ВСИЧКО ОПЕРАЦИИ С ФИНАНСОВИ АКТИВИ И ПАСИВИ</t>
  </si>
  <si>
    <t>VI. ОПЕРАЦИИ С ФИНАНСОВИ АКТИВИ И ПАСИВИ</t>
  </si>
  <si>
    <t>ИЗГОТВИЛ :</t>
  </si>
  <si>
    <t>ГЛ. СЧЕТОВОДИТЕЛ :</t>
  </si>
  <si>
    <t xml:space="preserve"> / име, фамилия /</t>
  </si>
  <si>
    <t xml:space="preserve">служебен телефон : </t>
  </si>
  <si>
    <t>РЪКОВОДИТЕЛ :</t>
  </si>
  <si>
    <r>
      <t xml:space="preserve">приходи от </t>
    </r>
    <r>
      <rPr>
        <b/>
        <i/>
        <sz val="12"/>
        <rFont val="Times New Roman CYR"/>
        <charset val="204"/>
      </rPr>
      <t>лихви</t>
    </r>
    <r>
      <rPr>
        <sz val="12"/>
        <rFont val="Times New Roman CYR"/>
        <family val="1"/>
        <charset val="204"/>
      </rPr>
      <t xml:space="preserve"> по заеми, предоставени на бюджетни организации</t>
    </r>
  </si>
  <si>
    <t>вноски за фонд "ИЕЯС" и фонд "РАО"</t>
  </si>
  <si>
    <t>Министерство на икономиката</t>
  </si>
  <si>
    <t>Министерство на регионалното развитие и благоустройството</t>
  </si>
  <si>
    <t>Министерство на земеделието, храните и горите</t>
  </si>
  <si>
    <t>Вноска в общия бюджет на Европейския съюз</t>
  </si>
  <si>
    <t>получени от общини трансфери за други целеви разходи от ЦБ чрез  кодовете в СЕБРА 488 001 ххх-х</t>
  </si>
  <si>
    <t>получени от общини трансфери за други целеви разходи от ЦБ чрез  кодовете в СЕБРА 488 002 ххх-х</t>
  </si>
  <si>
    <t>i12:ae149</t>
  </si>
  <si>
    <t>c783</t>
  </si>
  <si>
    <t>448 Центрове за комплексно обслужване на деца с увреждания и хронични заболявания</t>
  </si>
  <si>
    <t>458 Плащания за лекарствени продукти в условия на болнична медицинска помощ</t>
  </si>
  <si>
    <t>513 Помощи по Закона за хората с увреждания</t>
  </si>
  <si>
    <t>1. Персонал</t>
  </si>
  <si>
    <t>§§ 1 - 8</t>
  </si>
  <si>
    <t xml:space="preserve">1.1 Заплати и възнаграждения за персонала, нает по трудови и служебни прав. </t>
  </si>
  <si>
    <t xml:space="preserve">1.2. Други възнаграждения и плащания за персонала </t>
  </si>
  <si>
    <t>1.3. Осигурителни вноски</t>
  </si>
  <si>
    <t xml:space="preserve">2. Издръжка </t>
  </si>
  <si>
    <t xml:space="preserve">3. Лихви </t>
  </si>
  <si>
    <t>4. Социални разходи, стипендии</t>
  </si>
  <si>
    <t xml:space="preserve">5.Субсидии </t>
  </si>
  <si>
    <t>6. Придобиване на нeфинансови актииви</t>
  </si>
  <si>
    <t>7. Капиталови трансфери</t>
  </si>
  <si>
    <t>§§ 43 - 45</t>
  </si>
  <si>
    <t>8. Предоставени текущи и капиталови трансфери за чужбина</t>
  </si>
  <si>
    <t>§ 49</t>
  </si>
  <si>
    <t xml:space="preserve">9. Прираст на държавния резерв и изкупуване на земеделска продукция </t>
  </si>
  <si>
    <t>10. Резерв за непредвидини и неотложни разходи</t>
  </si>
  <si>
    <t>I. ПРИХОДИ, ПОМОЩИ И ДАРЕНИЯ</t>
  </si>
  <si>
    <t>IV. Вноска в общия бюджет на ЕС</t>
  </si>
  <si>
    <t xml:space="preserve">            нето плащания по активирани гаранции, поръчителства и преоформен дълг </t>
  </si>
  <si>
    <t>4. Приватизация на дялове, акции и участия</t>
  </si>
  <si>
    <t>561 Социални услуги в домашна среда</t>
  </si>
  <si>
    <t>562 Асистенти за лична помощ</t>
  </si>
  <si>
    <t>Бланка версия 1.01 от 2021г.</t>
  </si>
  <si>
    <t>за доходи на  еднолични търговци, свободни професии, извънтрудови правоотношения и др.</t>
  </si>
  <si>
    <t>патентен данък и данък върху таксиметров превоз на пътници</t>
  </si>
  <si>
    <t>окончателен данък върху доходите от лихви по банкови сметки на местните физически лица</t>
  </si>
  <si>
    <t>окончателен данък  върху доходи на местни и чуждестранни физически лица по чл. 37 и 38 от ЗДДФЛ</t>
  </si>
  <si>
    <t>данък при източника върху доходи на чуждестранни юридически лица</t>
  </si>
  <si>
    <t>данък върху хазартната дейност</t>
  </si>
  <si>
    <r>
      <t xml:space="preserve">Налични към </t>
    </r>
    <r>
      <rPr>
        <b/>
        <i/>
        <sz val="12"/>
        <color indexed="10"/>
        <rFont val="Times New Roman CYR"/>
      </rPr>
      <t xml:space="preserve">31.12.2020 г. </t>
    </r>
    <r>
      <rPr>
        <b/>
        <sz val="12"/>
        <rFont val="Times New Roman CYR"/>
        <family val="1"/>
        <charset val="204"/>
      </rPr>
      <t>задължения</t>
    </r>
  </si>
  <si>
    <r>
      <t xml:space="preserve">Възникнали </t>
    </r>
    <r>
      <rPr>
        <b/>
        <i/>
        <sz val="12"/>
        <color indexed="18"/>
        <rFont val="Times New Roman CYR"/>
      </rPr>
      <t xml:space="preserve">през 2021 г. </t>
    </r>
    <r>
      <rPr>
        <b/>
        <sz val="12"/>
        <rFont val="Times New Roman CYR"/>
        <family val="1"/>
        <charset val="204"/>
      </rPr>
      <t>задължения</t>
    </r>
  </si>
  <si>
    <r>
      <t xml:space="preserve">Платени през </t>
    </r>
    <r>
      <rPr>
        <b/>
        <i/>
        <sz val="12"/>
        <color indexed="18"/>
        <rFont val="Times New Roman CYR"/>
      </rPr>
      <t xml:space="preserve">2021 г. </t>
    </r>
    <r>
      <rPr>
        <b/>
        <sz val="12"/>
        <rFont val="Times New Roman CYR"/>
        <family val="1"/>
        <charset val="204"/>
      </rPr>
      <t>задължения</t>
    </r>
  </si>
  <si>
    <r>
      <t xml:space="preserve">Налични
ангажименти
</t>
    </r>
    <r>
      <rPr>
        <b/>
        <i/>
        <sz val="14"/>
        <color indexed="10"/>
        <rFont val="Times New Roman CYR"/>
      </rPr>
      <t>към 31.12.2020 г.</t>
    </r>
  </si>
  <si>
    <r>
      <t xml:space="preserve">Поети
ангажименти
</t>
    </r>
    <r>
      <rPr>
        <b/>
        <i/>
        <sz val="14"/>
        <color indexed="18"/>
        <rFont val="Times New Roman Cyr"/>
      </rPr>
      <t>през 2021 г.</t>
    </r>
  </si>
  <si>
    <t>след 2023</t>
  </si>
  <si>
    <t>ресурс на база нерециклираните отпадъци от опаковки от пластмаса</t>
  </si>
  <si>
    <t>605 Минерални води и бани</t>
  </si>
  <si>
    <t xml:space="preserve">                                                                                 Б Ю Д ЖЕ Т - Н А Ч А Л Е Н   П Л А Н   2 0 2 1</t>
  </si>
  <si>
    <r>
      <t xml:space="preserve">Налични към </t>
    </r>
    <r>
      <rPr>
        <b/>
        <sz val="12"/>
        <color indexed="10"/>
        <rFont val="Times New Roman CYR"/>
        <charset val="204"/>
      </rPr>
      <t>31.12.2020 г.</t>
    </r>
    <r>
      <rPr>
        <b/>
        <sz val="12"/>
        <rFont val="Times New Roman CYR"/>
        <family val="1"/>
        <charset val="204"/>
      </rPr>
      <t xml:space="preserve"> задължения</t>
    </r>
  </si>
  <si>
    <r>
      <t xml:space="preserve">Възникнали </t>
    </r>
    <r>
      <rPr>
        <b/>
        <sz val="12"/>
        <color indexed="30"/>
        <rFont val="Times New Roman Cyr"/>
        <charset val="204"/>
      </rPr>
      <t>през 2021 г.</t>
    </r>
    <r>
      <rPr>
        <b/>
        <sz val="12"/>
        <rFont val="Times New Roman CYR"/>
        <family val="1"/>
        <charset val="204"/>
      </rPr>
      <t xml:space="preserve"> задължения</t>
    </r>
  </si>
  <si>
    <r>
      <t xml:space="preserve">Платени </t>
    </r>
    <r>
      <rPr>
        <b/>
        <sz val="12"/>
        <color indexed="30"/>
        <rFont val="Times New Roman Cyr"/>
        <charset val="204"/>
      </rPr>
      <t>през 2021 г.</t>
    </r>
    <r>
      <rPr>
        <b/>
        <sz val="12"/>
        <rFont val="Times New Roman CYR"/>
        <family val="1"/>
        <charset val="204"/>
      </rPr>
      <t xml:space="preserve"> задължения</t>
    </r>
  </si>
  <si>
    <r>
      <t xml:space="preserve">Налични
ангажименти
към </t>
    </r>
    <r>
      <rPr>
        <b/>
        <sz val="12"/>
        <color indexed="10"/>
        <rFont val="Times New Roman CYR"/>
        <charset val="204"/>
      </rPr>
      <t>31.12.2020</t>
    </r>
    <r>
      <rPr>
        <b/>
        <sz val="12"/>
        <rFont val="Times New Roman CYR"/>
        <family val="1"/>
        <charset val="204"/>
      </rPr>
      <t xml:space="preserve"> г.</t>
    </r>
  </si>
  <si>
    <r>
      <t xml:space="preserve">Поети
ангажименти
</t>
    </r>
    <r>
      <rPr>
        <b/>
        <sz val="12"/>
        <color indexed="30"/>
        <rFont val="Times New Roman Cyr"/>
        <charset val="204"/>
      </rPr>
      <t>през 2021</t>
    </r>
    <r>
      <rPr>
        <b/>
        <sz val="12"/>
        <rFont val="Times New Roman CYR"/>
        <family val="1"/>
        <charset val="204"/>
      </rPr>
      <t xml:space="preserve"> г.</t>
    </r>
  </si>
  <si>
    <r>
      <t xml:space="preserve">Реализирани/из-пълнени </t>
    </r>
    <r>
      <rPr>
        <b/>
        <sz val="12"/>
        <color indexed="30"/>
        <rFont val="Times New Roman Cyr"/>
        <charset val="204"/>
      </rPr>
      <t>през 2021 г.</t>
    </r>
    <r>
      <rPr>
        <b/>
        <sz val="12"/>
        <rFont val="Times New Roman CYR"/>
        <family val="1"/>
        <charset val="204"/>
      </rPr>
      <t xml:space="preserve"> ангажименти</t>
    </r>
  </si>
  <si>
    <r>
      <t xml:space="preserve">Реализирани/из-пълнени </t>
    </r>
    <r>
      <rPr>
        <b/>
        <i/>
        <sz val="14"/>
        <color indexed="18"/>
        <rFont val="Times New Roman Cyr"/>
      </rPr>
      <t>през 2021 г.</t>
    </r>
    <r>
      <rPr>
        <b/>
        <sz val="14"/>
        <rFont val="Times New Roman Cyr"/>
        <family val="1"/>
        <charset val="204"/>
      </rPr>
      <t xml:space="preserve"> ангажименти</t>
    </r>
  </si>
  <si>
    <t>- получени трансфери (+/-)</t>
  </si>
  <si>
    <t>- предоставени трансфери (+/-)</t>
  </si>
  <si>
    <t>ОУ"ХР.БОТЕВ"с.ЛЕВКА</t>
  </si>
  <si>
    <t>b1163</t>
  </si>
  <si>
    <t>Мая Льондева</t>
  </si>
  <si>
    <t>Валя Здравкова</t>
  </si>
  <si>
    <t>арх.А.Карчев</t>
  </si>
  <si>
    <t xml:space="preserve">                     Мая Льондева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</si>
</sst>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\ _ë_â_-;\-* #,##0.00\ _ë_â_-;_-* &quot;-&quot;??\ _ë_â_-;_-@_-"/>
    <numFmt numFmtId="165" formatCode="0.0"/>
    <numFmt numFmtId="166" formatCode="dd\.m\.yyyy\ &quot;г.&quot;;@"/>
    <numFmt numFmtId="167" formatCode="000"/>
    <numFmt numFmtId="168" formatCode="0#&quot;-&quot;0#"/>
    <numFmt numFmtId="169" formatCode="0000"/>
    <numFmt numFmtId="170" formatCode="00&quot;-&quot;0#"/>
    <numFmt numFmtId="171" formatCode="0&quot; &quot;#&quot; &quot;#"/>
    <numFmt numFmtId="172" formatCode="00"/>
    <numFmt numFmtId="173" formatCode="&quot;x&quot;"/>
  </numFmts>
  <fonts count="152">
    <font>
      <sz val="10"/>
      <name val="Hebar"/>
      <charset val="204"/>
    </font>
    <font>
      <sz val="10"/>
      <name val="Hebar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16"/>
      <name val="Arial CYR"/>
      <family val="2"/>
      <charset val="204"/>
    </font>
    <font>
      <b/>
      <sz val="14"/>
      <name val="Arial CYR"/>
      <family val="2"/>
      <charset val="204"/>
    </font>
    <font>
      <sz val="12"/>
      <name val="Arial CYR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sz val="12"/>
      <name val="Arial CYR"/>
      <charset val="204"/>
    </font>
    <font>
      <b/>
      <sz val="14"/>
      <name val="Arial CYR"/>
      <charset val="204"/>
    </font>
    <font>
      <sz val="12"/>
      <color indexed="10"/>
      <name val="Arial CYR"/>
      <family val="2"/>
      <charset val="204"/>
    </font>
    <font>
      <sz val="10"/>
      <color indexed="10"/>
      <name val="Arial CYR"/>
      <family val="2"/>
      <charset val="204"/>
    </font>
    <font>
      <sz val="8"/>
      <name val="Hebar"/>
      <charset val="204"/>
    </font>
    <font>
      <sz val="12"/>
      <name val="Times New Roman CYR"/>
      <family val="1"/>
      <charset val="204"/>
    </font>
    <font>
      <sz val="12"/>
      <color indexed="9"/>
      <name val="Times New Roman CYR"/>
      <family val="1"/>
      <charset val="204"/>
    </font>
    <font>
      <sz val="12"/>
      <name val="Arial"/>
      <family val="2"/>
      <charset val="204"/>
    </font>
    <font>
      <b/>
      <sz val="12"/>
      <name val="Times New Roman CYR"/>
      <family val="1"/>
      <charset val="204"/>
    </font>
    <font>
      <b/>
      <sz val="12"/>
      <color indexed="12"/>
      <name val="Times New Roman CYR"/>
      <family val="1"/>
      <charset val="204"/>
    </font>
    <font>
      <b/>
      <i/>
      <sz val="12"/>
      <name val="Times New Roman CYR"/>
      <family val="1"/>
      <charset val="204"/>
    </font>
    <font>
      <b/>
      <sz val="12"/>
      <color indexed="12"/>
      <name val="Times New Roman CYR"/>
      <charset val="204"/>
    </font>
    <font>
      <i/>
      <sz val="12"/>
      <name val="Times New Roman CYR"/>
      <family val="1"/>
      <charset val="204"/>
    </font>
    <font>
      <sz val="12"/>
      <color indexed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i/>
      <sz val="12"/>
      <name val="Times New Roman CYR"/>
      <charset val="204"/>
    </font>
    <font>
      <i/>
      <sz val="12"/>
      <name val="Times New Roman CYR"/>
      <charset val="204"/>
    </font>
    <font>
      <sz val="12"/>
      <color indexed="12"/>
      <name val="Arial"/>
      <family val="2"/>
      <charset val="204"/>
    </font>
    <font>
      <i/>
      <sz val="12"/>
      <name val="Times New Roman Cyr"/>
      <family val="1"/>
    </font>
    <font>
      <sz val="12"/>
      <name val="Times New Roman Cyr"/>
      <family val="1"/>
    </font>
    <font>
      <b/>
      <i/>
      <sz val="12"/>
      <name val="Times New Roman Cyr"/>
      <family val="1"/>
    </font>
    <font>
      <i/>
      <sz val="12"/>
      <color indexed="10"/>
      <name val="Times New Roman CYR"/>
      <charset val="204"/>
    </font>
    <font>
      <sz val="10"/>
      <name val="Arial CYR"/>
      <charset val="204"/>
    </font>
    <font>
      <sz val="12"/>
      <color indexed="10"/>
      <name val="Times New Roman CYR"/>
      <family val="1"/>
      <charset val="204"/>
    </font>
    <font>
      <i/>
      <sz val="12"/>
      <name val="Times New Roman CYR"/>
    </font>
    <font>
      <b/>
      <i/>
      <sz val="12"/>
      <name val="Times New Roman CYR"/>
    </font>
    <font>
      <sz val="12"/>
      <name val="Times New Roman CYR"/>
    </font>
    <font>
      <b/>
      <i/>
      <sz val="12"/>
      <color indexed="12"/>
      <name val="Times New Roman CYR"/>
      <family val="1"/>
      <charset val="204"/>
    </font>
    <font>
      <i/>
      <sz val="12"/>
      <color indexed="12"/>
      <name val="Times New Roman CYR"/>
      <family val="1"/>
      <charset val="204"/>
    </font>
    <font>
      <b/>
      <sz val="10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sz val="14"/>
      <name val="Times New Roman CYR"/>
      <family val="1"/>
      <charset val="204"/>
    </font>
    <font>
      <sz val="10"/>
      <name val="Arial"/>
      <family val="2"/>
      <charset val="204"/>
    </font>
    <font>
      <sz val="12"/>
      <name val="UnvCyr"/>
      <family val="2"/>
      <charset val="204"/>
    </font>
    <font>
      <b/>
      <sz val="12"/>
      <color indexed="10"/>
      <name val="Times New Roman CYR"/>
      <charset val="204"/>
    </font>
    <font>
      <b/>
      <sz val="12"/>
      <color indexed="30"/>
      <name val="Times New Roman Cyr"/>
      <charset val="204"/>
    </font>
    <font>
      <b/>
      <sz val="14"/>
      <name val="Times New Roman CYR"/>
    </font>
    <font>
      <b/>
      <sz val="14"/>
      <color indexed="10"/>
      <name val="Times New Roman CYR"/>
    </font>
    <font>
      <b/>
      <sz val="12"/>
      <name val="Arial"/>
      <family val="2"/>
      <charset val="204"/>
    </font>
    <font>
      <b/>
      <sz val="14"/>
      <color indexed="9"/>
      <name val="Times New Roman CYR"/>
    </font>
    <font>
      <sz val="12"/>
      <color indexed="9"/>
      <name val="Times New Roman CYR"/>
    </font>
    <font>
      <b/>
      <sz val="14"/>
      <color indexed="13"/>
      <name val="Times New Roman CYR"/>
    </font>
    <font>
      <sz val="14"/>
      <color indexed="13"/>
      <name val="Times New Roman CYR"/>
    </font>
    <font>
      <b/>
      <sz val="12"/>
      <name val="Times New Roman CYR"/>
    </font>
    <font>
      <sz val="10"/>
      <name val="Times New Roman Cyr"/>
      <family val="1"/>
      <charset val="204"/>
    </font>
    <font>
      <b/>
      <sz val="10"/>
      <name val="Times New Roman CYR"/>
      <charset val="204"/>
    </font>
    <font>
      <b/>
      <i/>
      <sz val="14"/>
      <color indexed="10"/>
      <name val="Times New Roman CYR"/>
    </font>
    <font>
      <b/>
      <i/>
      <sz val="14"/>
      <color indexed="18"/>
      <name val="Times New Roman Cyr"/>
    </font>
    <font>
      <b/>
      <sz val="14"/>
      <name val="Times New Roman Cyr"/>
      <family val="1"/>
      <charset val="204"/>
    </font>
    <font>
      <b/>
      <i/>
      <sz val="12"/>
      <color indexed="10"/>
      <name val="Times New Roman CYR"/>
    </font>
    <font>
      <b/>
      <i/>
      <sz val="12"/>
      <color indexed="18"/>
      <name val="Times New Roman CYR"/>
    </font>
    <font>
      <sz val="12"/>
      <color indexed="50"/>
      <name val="Times New Roman CYR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12"/>
      <name val="Times New Roman Bold"/>
    </font>
    <font>
      <i/>
      <sz val="12"/>
      <name val="Times New Roman Bold"/>
    </font>
    <font>
      <b/>
      <sz val="13"/>
      <color indexed="18"/>
      <name val="Times New Roman CYR"/>
      <family val="1"/>
      <charset val="204"/>
    </font>
    <font>
      <b/>
      <sz val="13"/>
      <color indexed="16"/>
      <name val="Times New Roman CYR"/>
      <family val="1"/>
      <charset val="204"/>
    </font>
    <font>
      <sz val="12"/>
      <color indexed="18"/>
      <name val="Times New Roman CYR"/>
      <family val="1"/>
      <charset val="204"/>
    </font>
    <font>
      <b/>
      <sz val="13"/>
      <color indexed="18"/>
      <name val="Times New Roman CYR"/>
      <family val="1"/>
    </font>
    <font>
      <b/>
      <sz val="14"/>
      <color indexed="10"/>
      <name val="Times New Roman CYR"/>
      <family val="1"/>
      <charset val="204"/>
    </font>
    <font>
      <b/>
      <sz val="12"/>
      <color indexed="62"/>
      <name val="Times New Roman CYR"/>
    </font>
    <font>
      <b/>
      <sz val="12"/>
      <name val="Times New Roman CYR"/>
      <family val="1"/>
    </font>
    <font>
      <b/>
      <i/>
      <sz val="12"/>
      <color indexed="62"/>
      <name val="Times New Roman CYR"/>
    </font>
    <font>
      <b/>
      <i/>
      <sz val="12"/>
      <color indexed="18"/>
      <name val="Times New Roman Bold"/>
    </font>
    <font>
      <b/>
      <sz val="14"/>
      <color indexed="18"/>
      <name val="Times New Roman CYR"/>
      <family val="1"/>
      <charset val="204"/>
    </font>
    <font>
      <sz val="12"/>
      <color indexed="18"/>
      <name val="Times New Roman CYR"/>
      <family val="1"/>
    </font>
    <font>
      <b/>
      <i/>
      <sz val="12"/>
      <color indexed="18"/>
      <name val="Times New Roman Cyr"/>
      <family val="1"/>
    </font>
    <font>
      <sz val="12"/>
      <color indexed="18"/>
      <name val="Times New Roman Bold"/>
    </font>
    <font>
      <b/>
      <sz val="14"/>
      <color indexed="16"/>
      <name val="Times New Roman CYR"/>
      <family val="1"/>
    </font>
    <font>
      <b/>
      <i/>
      <sz val="12"/>
      <color indexed="16"/>
      <name val="Times New Roman Bold"/>
    </font>
    <font>
      <sz val="12"/>
      <color indexed="16"/>
      <name val="Times New Roman Bold"/>
    </font>
    <font>
      <b/>
      <sz val="12"/>
      <color indexed="18"/>
      <name val="Times New Roman CYR"/>
    </font>
    <font>
      <b/>
      <sz val="11"/>
      <name val="Times New Roman CYR"/>
      <family val="1"/>
    </font>
    <font>
      <b/>
      <i/>
      <sz val="11"/>
      <color indexed="18"/>
      <name val="Times New Roman Bold"/>
    </font>
    <font>
      <sz val="12"/>
      <name val="Times New Roman Bold"/>
    </font>
    <font>
      <b/>
      <i/>
      <sz val="12"/>
      <color indexed="17"/>
      <name val="Times New Roman Bold"/>
    </font>
    <font>
      <b/>
      <sz val="12"/>
      <color indexed="10"/>
      <name val="Times New Roman CYR"/>
    </font>
    <font>
      <sz val="11"/>
      <name val="Times New Roman CYR"/>
      <family val="1"/>
    </font>
    <font>
      <b/>
      <i/>
      <sz val="14"/>
      <color indexed="18"/>
      <name val="Times New Roman CYR"/>
      <family val="1"/>
      <charset val="204"/>
    </font>
    <font>
      <sz val="14"/>
      <name val="Times New Roman CYR"/>
      <charset val="204"/>
    </font>
    <font>
      <sz val="10"/>
      <color indexed="81"/>
      <name val="Times New Roman"/>
      <family val="1"/>
      <charset val="204"/>
    </font>
    <font>
      <b/>
      <sz val="10"/>
      <color indexed="81"/>
      <name val="Times New Roman"/>
      <family val="1"/>
      <charset val="204"/>
    </font>
    <font>
      <sz val="10"/>
      <color indexed="81"/>
      <name val="Times New Roman Cyr"/>
      <family val="1"/>
      <charset val="204"/>
    </font>
    <font>
      <b/>
      <sz val="10"/>
      <color indexed="81"/>
      <name val="Times New Roman Cyr"/>
      <family val="1"/>
      <charset val="204"/>
    </font>
    <font>
      <b/>
      <i/>
      <sz val="10"/>
      <color indexed="62"/>
      <name val="Times New Roman Cyr"/>
      <family val="1"/>
      <charset val="204"/>
    </font>
    <font>
      <b/>
      <i/>
      <sz val="10"/>
      <color indexed="81"/>
      <name val="Times New Roman Cyr"/>
      <family val="1"/>
      <charset val="204"/>
    </font>
    <font>
      <b/>
      <i/>
      <sz val="10"/>
      <color indexed="10"/>
      <name val="Times New Roman CYR"/>
      <family val="1"/>
      <charset val="204"/>
    </font>
    <font>
      <sz val="9"/>
      <color indexed="81"/>
      <name val="Tahoma"/>
      <family val="2"/>
      <charset val="204"/>
    </font>
    <font>
      <i/>
      <u/>
      <sz val="9"/>
      <color indexed="81"/>
      <name val="Tahoma"/>
      <family val="2"/>
      <charset val="204"/>
    </font>
    <font>
      <sz val="12"/>
      <color indexed="10"/>
      <name val="Times New Roman Cyr"/>
      <charset val="204"/>
    </font>
    <font>
      <sz val="12"/>
      <color indexed="13"/>
      <name val="Hebar"/>
      <charset val="204"/>
    </font>
    <font>
      <i/>
      <sz val="12"/>
      <name val="Times New Roman Bold"/>
      <charset val="204"/>
    </font>
    <font>
      <b/>
      <sz val="14"/>
      <color indexed="13"/>
      <name val="Times New Roman CYR"/>
      <charset val="204"/>
    </font>
    <font>
      <b/>
      <i/>
      <sz val="14"/>
      <color indexed="20"/>
      <name val="Times New Roman CYR"/>
    </font>
    <font>
      <b/>
      <sz val="12"/>
      <color indexed="20"/>
      <name val="Times New Roman CYR"/>
    </font>
    <font>
      <b/>
      <i/>
      <sz val="14"/>
      <color indexed="10"/>
      <name val="Times New Roman CYR"/>
      <family val="1"/>
      <charset val="204"/>
    </font>
    <font>
      <b/>
      <sz val="12"/>
      <color indexed="9"/>
      <name val="Times New Roman CYR"/>
      <family val="1"/>
      <charset val="204"/>
    </font>
    <font>
      <sz val="12"/>
      <color indexed="9"/>
      <name val="Times New Roman CYR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Arial CYR"/>
      <family val="2"/>
      <charset val="204"/>
    </font>
    <font>
      <b/>
      <sz val="12"/>
      <color indexed="9"/>
      <name val="Times New Roman CYR"/>
      <family val="1"/>
      <charset val="204"/>
    </font>
    <font>
      <sz val="11"/>
      <color indexed="81"/>
      <name val="Tahoma"/>
      <family val="2"/>
      <charset val="204"/>
    </font>
    <font>
      <b/>
      <sz val="11"/>
      <color indexed="81"/>
      <name val="Tahoma"/>
      <family val="2"/>
      <charset val="204"/>
    </font>
    <font>
      <b/>
      <sz val="12"/>
      <color indexed="18"/>
      <name val="Times New Roman Cyr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i/>
      <sz val="14"/>
      <color rgb="FF800000"/>
      <name val="Times New Roman bold"/>
      <charset val="204"/>
    </font>
    <font>
      <b/>
      <i/>
      <sz val="14"/>
      <color rgb="FF000099"/>
      <name val="Times New Roman Cyr"/>
      <charset val="204"/>
    </font>
    <font>
      <b/>
      <sz val="12"/>
      <color rgb="FF000099"/>
      <name val="Times New Roman"/>
      <family val="1"/>
      <charset val="204"/>
    </font>
    <font>
      <b/>
      <i/>
      <sz val="12"/>
      <color rgb="FF000099"/>
      <name val="Times New Roman"/>
      <family val="1"/>
      <charset val="204"/>
    </font>
    <font>
      <b/>
      <sz val="12"/>
      <color rgb="FF000099"/>
      <name val="Times New Roman Cyr"/>
      <charset val="204"/>
    </font>
    <font>
      <sz val="12"/>
      <color rgb="FF000099"/>
      <name val="Times New Roman CYR"/>
      <charset val="204"/>
    </font>
    <font>
      <sz val="12"/>
      <color rgb="FFA50021"/>
      <name val="Times New Roman Cyr"/>
      <charset val="204"/>
    </font>
    <font>
      <sz val="12"/>
      <color theme="0"/>
      <name val="Times New Roman CYR"/>
      <family val="1"/>
      <charset val="204"/>
    </font>
    <font>
      <b/>
      <sz val="12"/>
      <color rgb="FF800000"/>
      <name val="Times New Roman CYR"/>
      <family val="1"/>
      <charset val="204"/>
    </font>
    <font>
      <sz val="12"/>
      <color rgb="FF800000"/>
      <name val="Times New Roman CYR"/>
      <charset val="204"/>
    </font>
    <font>
      <sz val="12"/>
      <color rgb="FF800000"/>
      <name val="Times New Roman CYR"/>
      <family val="1"/>
      <charset val="204"/>
    </font>
    <font>
      <b/>
      <sz val="13"/>
      <color rgb="FF800000"/>
      <name val="Times New Roman CYR"/>
      <charset val="204"/>
    </font>
    <font>
      <b/>
      <i/>
      <sz val="12"/>
      <color rgb="FF800000"/>
      <name val="Times New Roman CYR"/>
      <charset val="204"/>
    </font>
    <font>
      <sz val="12"/>
      <color rgb="FF660066"/>
      <name val="Times New Roman CYR"/>
      <family val="1"/>
      <charset val="204"/>
    </font>
    <font>
      <b/>
      <sz val="12"/>
      <color rgb="FF660066"/>
      <name val="Times New Roman Cyr"/>
      <charset val="204"/>
    </font>
    <font>
      <b/>
      <i/>
      <sz val="12"/>
      <color rgb="FF660066"/>
      <name val="Times New Roman CYR"/>
      <charset val="204"/>
    </font>
    <font>
      <i/>
      <sz val="12"/>
      <color rgb="FF660066"/>
      <name val="Times New Roman CYR"/>
      <charset val="204"/>
    </font>
    <font>
      <b/>
      <i/>
      <sz val="10"/>
      <color rgb="FF660066"/>
      <name val="Times New Roman CYR"/>
      <family val="1"/>
      <charset val="204"/>
    </font>
    <font>
      <b/>
      <sz val="12"/>
      <color rgb="FF660066"/>
      <name val="Times New Roman CYR"/>
      <family val="1"/>
      <charset val="204"/>
    </font>
    <font>
      <sz val="12"/>
      <color rgb="FF660066"/>
      <name val="Times New Roman CYR"/>
      <charset val="204"/>
    </font>
    <font>
      <b/>
      <sz val="9"/>
      <color rgb="FF660066"/>
      <name val="Times New Roman Cyr"/>
      <charset val="204"/>
    </font>
    <font>
      <sz val="12"/>
      <color rgb="FFEAEAEA"/>
      <name val="Times New Roman Cyr"/>
      <charset val="204"/>
    </font>
    <font>
      <sz val="12"/>
      <color rgb="FFFFFF67"/>
      <name val="Times New Roman Cyr"/>
      <charset val="204"/>
    </font>
    <font>
      <i/>
      <sz val="12"/>
      <color theme="0"/>
      <name val="Times New Roman CYR"/>
      <family val="1"/>
      <charset val="204"/>
    </font>
    <font>
      <sz val="12"/>
      <color rgb="FF660066"/>
      <name val="Arial"/>
      <family val="2"/>
      <charset val="204"/>
    </font>
    <font>
      <b/>
      <sz val="12"/>
      <color rgb="FF000099"/>
      <name val="Times New Roman Cyr"/>
      <family val="1"/>
      <charset val="204"/>
    </font>
    <font>
      <sz val="16"/>
      <color rgb="FF000000"/>
      <name val="Times New Roman CYR"/>
    </font>
    <font>
      <sz val="18"/>
      <color rgb="FF000000"/>
      <name val="Times New Roman CYR"/>
    </font>
    <font>
      <sz val="14"/>
      <color rgb="FF000000"/>
      <name val="Times New Roman CYR"/>
    </font>
    <font>
      <sz val="14"/>
      <color rgb="FF000000"/>
      <name val="Hebar"/>
    </font>
  </fonts>
  <fills count="3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68"/>
        <bgColor indexed="64"/>
      </patternFill>
    </fill>
    <fill>
      <patternFill patternType="solid">
        <fgColor rgb="FFEBE9DD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67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20" fillId="0" borderId="0" applyNumberFormat="0" applyFill="0" applyBorder="0" applyAlignment="0" applyProtection="0"/>
    <xf numFmtId="0" fontId="43" fillId="0" borderId="0"/>
    <xf numFmtId="0" fontId="64" fillId="0" borderId="0"/>
    <xf numFmtId="0" fontId="121" fillId="0" borderId="0"/>
    <xf numFmtId="0" fontId="43" fillId="0" borderId="0"/>
    <xf numFmtId="0" fontId="119" fillId="0" borderId="0"/>
    <xf numFmtId="0" fontId="1" fillId="0" borderId="0"/>
    <xf numFmtId="0" fontId="33" fillId="0" borderId="0"/>
    <xf numFmtId="0" fontId="33" fillId="0" borderId="0"/>
    <xf numFmtId="0" fontId="43" fillId="0" borderId="0"/>
  </cellStyleXfs>
  <cellXfs count="984">
    <xf numFmtId="0" fontId="0" fillId="0" borderId="0" xfId="0"/>
    <xf numFmtId="165" fontId="7" fillId="0" borderId="0" xfId="0" applyNumberFormat="1" applyFont="1" applyBorder="1" applyProtection="1">
      <protection locked="0"/>
    </xf>
    <xf numFmtId="165" fontId="7" fillId="0" borderId="0" xfId="0" applyNumberFormat="1" applyFont="1" applyFill="1" applyBorder="1" applyProtection="1">
      <protection locked="0"/>
    </xf>
    <xf numFmtId="1" fontId="2" fillId="0" borderId="1" xfId="0" applyNumberFormat="1" applyFont="1" applyBorder="1" applyProtection="1">
      <protection locked="0"/>
    </xf>
    <xf numFmtId="1" fontId="2" fillId="0" borderId="2" xfId="0" applyNumberFormat="1" applyFont="1" applyBorder="1" applyProtection="1">
      <protection locked="0"/>
    </xf>
    <xf numFmtId="0" fontId="3" fillId="0" borderId="0" xfId="0" quotePrefix="1" applyFont="1" applyAlignment="1" applyProtection="1">
      <alignment horizontal="left"/>
      <protection locked="0"/>
    </xf>
    <xf numFmtId="0" fontId="5" fillId="0" borderId="0" xfId="0" quotePrefix="1" applyFont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3" fontId="7" fillId="0" borderId="0" xfId="0" applyNumberFormat="1" applyFont="1" applyBorder="1" applyProtection="1">
      <protection locked="0"/>
    </xf>
    <xf numFmtId="0" fontId="4" fillId="0" borderId="0" xfId="0" applyFont="1" applyProtection="1">
      <protection locked="0"/>
    </xf>
    <xf numFmtId="0" fontId="2" fillId="0" borderId="0" xfId="0" quotePrefix="1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5" fillId="0" borderId="3" xfId="0" quotePrefix="1" applyFont="1" applyBorder="1" applyAlignment="1" applyProtection="1">
      <alignment horizontal="left"/>
      <protection locked="0"/>
    </xf>
    <xf numFmtId="0" fontId="3" fillId="0" borderId="3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7" fillId="0" borderId="0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0" xfId="0" applyFont="1" applyBorder="1" applyProtection="1">
      <protection locked="0"/>
    </xf>
    <xf numFmtId="165" fontId="2" fillId="0" borderId="0" xfId="0" applyNumberFormat="1" applyFont="1" applyFill="1" applyBorder="1" applyProtection="1">
      <protection locked="0"/>
    </xf>
    <xf numFmtId="0" fontId="4" fillId="0" borderId="0" xfId="0" applyFont="1" applyBorder="1" applyProtection="1">
      <protection locked="0"/>
    </xf>
    <xf numFmtId="0" fontId="7" fillId="0" borderId="5" xfId="0" applyFont="1" applyBorder="1" applyProtection="1">
      <protection locked="0"/>
    </xf>
    <xf numFmtId="0" fontId="7" fillId="0" borderId="0" xfId="0" applyFont="1" applyProtection="1">
      <protection locked="0"/>
    </xf>
    <xf numFmtId="0" fontId="2" fillId="0" borderId="6" xfId="0" quotePrefix="1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7" fillId="0" borderId="10" xfId="0" applyFont="1" applyBorder="1" applyProtection="1">
      <protection locked="0"/>
    </xf>
    <xf numFmtId="0" fontId="3" fillId="0" borderId="11" xfId="0" quotePrefix="1" applyFont="1" applyBorder="1" applyAlignment="1" applyProtection="1">
      <alignment horizontal="center"/>
      <protection locked="0"/>
    </xf>
    <xf numFmtId="0" fontId="7" fillId="0" borderId="6" xfId="0" applyFont="1" applyBorder="1" applyProtection="1">
      <protection locked="0"/>
    </xf>
    <xf numFmtId="0" fontId="2" fillId="0" borderId="6" xfId="0" applyFont="1" applyBorder="1" applyAlignment="1" applyProtection="1">
      <protection locked="0"/>
    </xf>
    <xf numFmtId="0" fontId="2" fillId="0" borderId="10" xfId="0" quotePrefix="1" applyFont="1" applyBorder="1" applyAlignment="1" applyProtection="1">
      <alignment horizontal="left"/>
      <protection locked="0"/>
    </xf>
    <xf numFmtId="165" fontId="7" fillId="0" borderId="12" xfId="0" applyNumberFormat="1" applyFont="1" applyBorder="1" applyProtection="1">
      <protection locked="0"/>
    </xf>
    <xf numFmtId="0" fontId="7" fillId="0" borderId="5" xfId="0" applyFont="1" applyBorder="1" applyAlignment="1" applyProtection="1">
      <alignment horizontal="left"/>
      <protection locked="0"/>
    </xf>
    <xf numFmtId="0" fontId="7" fillId="0" borderId="13" xfId="0" applyFont="1" applyBorder="1" applyAlignment="1" applyProtection="1">
      <alignment horizontal="left"/>
      <protection locked="0"/>
    </xf>
    <xf numFmtId="0" fontId="7" fillId="0" borderId="6" xfId="0" applyFont="1" applyBorder="1" applyAlignment="1" applyProtection="1">
      <alignment horizontal="left"/>
      <protection locked="0"/>
    </xf>
    <xf numFmtId="0" fontId="7" fillId="0" borderId="13" xfId="0" quotePrefix="1" applyFont="1" applyBorder="1" applyAlignment="1" applyProtection="1">
      <alignment horizontal="left"/>
      <protection locked="0"/>
    </xf>
    <xf numFmtId="0" fontId="7" fillId="0" borderId="6" xfId="0" quotePrefix="1" applyFont="1" applyBorder="1" applyAlignment="1" applyProtection="1">
      <alignment horizontal="left"/>
      <protection locked="0"/>
    </xf>
    <xf numFmtId="165" fontId="7" fillId="0" borderId="0" xfId="0" applyNumberFormat="1" applyFont="1" applyProtection="1">
      <protection locked="0"/>
    </xf>
    <xf numFmtId="0" fontId="7" fillId="0" borderId="14" xfId="0" quotePrefix="1" applyFont="1" applyBorder="1" applyAlignment="1" applyProtection="1">
      <alignment horizontal="left"/>
      <protection locked="0"/>
    </xf>
    <xf numFmtId="1" fontId="2" fillId="0" borderId="0" xfId="0" applyNumberFormat="1" applyFont="1" applyBorder="1" applyAlignment="1" applyProtection="1">
      <alignment horizontal="right"/>
      <protection locked="0"/>
    </xf>
    <xf numFmtId="0" fontId="2" fillId="0" borderId="10" xfId="0" applyFont="1" applyBorder="1" applyAlignment="1" applyProtection="1">
      <alignment horizontal="left"/>
      <protection locked="0"/>
    </xf>
    <xf numFmtId="1" fontId="7" fillId="0" borderId="0" xfId="0" quotePrefix="1" applyNumberFormat="1" applyFont="1" applyBorder="1" applyAlignment="1" applyProtection="1">
      <alignment horizontal="right"/>
      <protection locked="0"/>
    </xf>
    <xf numFmtId="0" fontId="7" fillId="0" borderId="15" xfId="0" applyFont="1" applyBorder="1" applyAlignment="1" applyProtection="1">
      <alignment horizontal="left"/>
      <protection locked="0"/>
    </xf>
    <xf numFmtId="165" fontId="2" fillId="0" borderId="0" xfId="0" applyNumberFormat="1" applyFont="1" applyBorder="1" applyProtection="1">
      <protection locked="0"/>
    </xf>
    <xf numFmtId="0" fontId="7" fillId="0" borderId="0" xfId="0" applyFont="1" applyBorder="1" applyAlignment="1" applyProtection="1">
      <alignment horizontal="left"/>
      <protection locked="0"/>
    </xf>
    <xf numFmtId="3" fontId="2" fillId="0" borderId="0" xfId="0" applyNumberFormat="1" applyFont="1" applyBorder="1" applyProtection="1">
      <protection locked="0"/>
    </xf>
    <xf numFmtId="1" fontId="2" fillId="0" borderId="0" xfId="0" applyNumberFormat="1" applyFont="1" applyBorder="1" applyProtection="1">
      <protection locked="0"/>
    </xf>
    <xf numFmtId="0" fontId="7" fillId="0" borderId="0" xfId="0" quotePrefix="1" applyFont="1" applyBorder="1" applyAlignment="1" applyProtection="1">
      <alignment horizontal="left"/>
      <protection locked="0"/>
    </xf>
    <xf numFmtId="4" fontId="2" fillId="0" borderId="0" xfId="0" applyNumberFormat="1" applyFont="1" applyBorder="1" applyProtection="1">
      <protection locked="0"/>
    </xf>
    <xf numFmtId="165" fontId="8" fillId="0" borderId="0" xfId="0" quotePrefix="1" applyNumberFormat="1" applyFont="1" applyBorder="1" applyAlignment="1" applyProtection="1">
      <alignment horizontal="left"/>
      <protection locked="0"/>
    </xf>
    <xf numFmtId="165" fontId="2" fillId="0" borderId="0" xfId="0" quotePrefix="1" applyNumberFormat="1" applyFont="1" applyBorder="1" applyAlignment="1" applyProtection="1">
      <alignment horizontal="left"/>
      <protection locked="0"/>
    </xf>
    <xf numFmtId="0" fontId="9" fillId="0" borderId="0" xfId="0" quotePrefix="1" applyFont="1" applyBorder="1" applyAlignment="1" applyProtection="1">
      <alignment horizontal="left"/>
      <protection locked="0"/>
    </xf>
    <xf numFmtId="1" fontId="2" fillId="0" borderId="10" xfId="0" applyNumberFormat="1" applyFont="1" applyBorder="1" applyAlignment="1" applyProtection="1"/>
    <xf numFmtId="1" fontId="2" fillId="0" borderId="10" xfId="0" applyNumberFormat="1" applyFont="1" applyBorder="1" applyAlignment="1" applyProtection="1">
      <protection locked="0"/>
    </xf>
    <xf numFmtId="0" fontId="7" fillId="0" borderId="8" xfId="0" quotePrefix="1" applyFont="1" applyBorder="1" applyAlignment="1" applyProtection="1">
      <alignment horizontal="left"/>
      <protection locked="0"/>
    </xf>
    <xf numFmtId="0" fontId="7" fillId="0" borderId="1" xfId="0" quotePrefix="1" applyFont="1" applyBorder="1" applyAlignment="1" applyProtection="1">
      <alignment horizontal="left"/>
      <protection locked="0"/>
    </xf>
    <xf numFmtId="165" fontId="7" fillId="0" borderId="11" xfId="0" applyNumberFormat="1" applyFont="1" applyBorder="1" applyProtection="1">
      <protection locked="0"/>
    </xf>
    <xf numFmtId="0" fontId="7" fillId="0" borderId="11" xfId="0" applyFont="1" applyBorder="1" applyAlignment="1" applyProtection="1">
      <alignment horizontal="left"/>
      <protection locked="0"/>
    </xf>
    <xf numFmtId="1" fontId="2" fillId="0" borderId="1" xfId="0" applyNumberFormat="1" applyFont="1" applyBorder="1" applyProtection="1"/>
    <xf numFmtId="49" fontId="2" fillId="0" borderId="0" xfId="0" applyNumberFormat="1" applyFont="1" applyBorder="1" applyAlignment="1" applyProtection="1">
      <alignment horizontal="left"/>
      <protection locked="0"/>
    </xf>
    <xf numFmtId="165" fontId="7" fillId="0" borderId="13" xfId="0" applyNumberFormat="1" applyFont="1" applyBorder="1" applyProtection="1">
      <protection locked="0"/>
    </xf>
    <xf numFmtId="0" fontId="2" fillId="0" borderId="13" xfId="0" applyFont="1" applyBorder="1" applyAlignment="1" applyProtection="1">
      <alignment horizontal="left"/>
      <protection locked="0"/>
    </xf>
    <xf numFmtId="0" fontId="7" fillId="0" borderId="16" xfId="0" applyFont="1" applyBorder="1" applyAlignment="1" applyProtection="1">
      <alignment horizontal="left"/>
      <protection locked="0"/>
    </xf>
    <xf numFmtId="0" fontId="7" fillId="0" borderId="14" xfId="0" applyFont="1" applyBorder="1" applyAlignment="1" applyProtection="1">
      <alignment horizontal="left"/>
      <protection locked="0"/>
    </xf>
    <xf numFmtId="0" fontId="7" fillId="0" borderId="17" xfId="0" applyFont="1" applyBorder="1" applyAlignment="1" applyProtection="1">
      <alignment horizontal="left"/>
      <protection locked="0"/>
    </xf>
    <xf numFmtId="0" fontId="7" fillId="0" borderId="8" xfId="0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7" fillId="0" borderId="10" xfId="0" applyFont="1" applyBorder="1" applyAlignment="1" applyProtection="1">
      <alignment horizontal="left"/>
      <protection locked="0"/>
    </xf>
    <xf numFmtId="165" fontId="7" fillId="0" borderId="1" xfId="0" applyNumberFormat="1" applyFont="1" applyBorder="1" applyProtection="1">
      <protection locked="0"/>
    </xf>
    <xf numFmtId="0" fontId="2" fillId="0" borderId="6" xfId="0" applyFont="1" applyBorder="1" applyAlignment="1" applyProtection="1">
      <alignment horizontal="left"/>
      <protection locked="0"/>
    </xf>
    <xf numFmtId="0" fontId="2" fillId="0" borderId="18" xfId="0" quotePrefix="1" applyFont="1" applyBorder="1" applyAlignment="1" applyProtection="1">
      <alignment horizontal="left"/>
      <protection locked="0"/>
    </xf>
    <xf numFmtId="0" fontId="7" fillId="0" borderId="5" xfId="0" quotePrefix="1" applyFont="1" applyBorder="1" applyAlignment="1" applyProtection="1">
      <alignment horizontal="left"/>
      <protection locked="0"/>
    </xf>
    <xf numFmtId="0" fontId="2" fillId="0" borderId="7" xfId="0" quotePrefix="1" applyFont="1" applyBorder="1" applyAlignment="1" applyProtection="1">
      <alignment horizontal="center"/>
      <protection locked="0"/>
    </xf>
    <xf numFmtId="0" fontId="7" fillId="0" borderId="18" xfId="0" quotePrefix="1" applyFont="1" applyBorder="1" applyAlignment="1" applyProtection="1">
      <alignment horizontal="left"/>
      <protection locked="0"/>
    </xf>
    <xf numFmtId="165" fontId="7" fillId="0" borderId="10" xfId="0" applyNumberFormat="1" applyFont="1" applyBorder="1" applyProtection="1">
      <protection locked="0"/>
    </xf>
    <xf numFmtId="0" fontId="3" fillId="0" borderId="19" xfId="0" applyFont="1" applyBorder="1" applyProtection="1">
      <protection locked="0"/>
    </xf>
    <xf numFmtId="0" fontId="2" fillId="0" borderId="0" xfId="0" applyFont="1" applyBorder="1" applyAlignment="1" applyProtection="1">
      <alignment horizontal="left"/>
      <protection locked="0"/>
    </xf>
    <xf numFmtId="1" fontId="2" fillId="0" borderId="13" xfId="0" applyNumberFormat="1" applyFont="1" applyBorder="1" applyAlignment="1" applyProtection="1"/>
    <xf numFmtId="0" fontId="2" fillId="0" borderId="17" xfId="0" applyFont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4" fillId="0" borderId="0" xfId="0" applyFont="1" applyBorder="1" applyProtection="1"/>
    <xf numFmtId="0" fontId="6" fillId="0" borderId="10" xfId="0" applyFont="1" applyBorder="1" applyAlignment="1" applyProtection="1">
      <alignment horizontal="left"/>
    </xf>
    <xf numFmtId="0" fontId="10" fillId="0" borderId="10" xfId="0" applyFont="1" applyBorder="1" applyAlignment="1" applyProtection="1">
      <alignment horizontal="left"/>
    </xf>
    <xf numFmtId="0" fontId="7" fillId="0" borderId="5" xfId="0" applyFont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/>
    </xf>
    <xf numFmtId="0" fontId="7" fillId="0" borderId="13" xfId="0" applyFont="1" applyBorder="1" applyAlignment="1" applyProtection="1">
      <alignment horizontal="left"/>
    </xf>
    <xf numFmtId="0" fontId="7" fillId="0" borderId="10" xfId="0" applyFont="1" applyBorder="1" applyAlignment="1" applyProtection="1">
      <alignment horizontal="left"/>
    </xf>
    <xf numFmtId="0" fontId="7" fillId="0" borderId="14" xfId="0" applyFont="1" applyBorder="1" applyAlignment="1" applyProtection="1">
      <alignment horizontal="left"/>
    </xf>
    <xf numFmtId="0" fontId="7" fillId="0" borderId="6" xfId="0" applyFont="1" applyBorder="1" applyAlignment="1" applyProtection="1">
      <alignment horizontal="left"/>
    </xf>
    <xf numFmtId="0" fontId="7" fillId="0" borderId="16" xfId="0" applyFont="1" applyBorder="1" applyAlignment="1" applyProtection="1">
      <alignment horizontal="left"/>
    </xf>
    <xf numFmtId="0" fontId="7" fillId="0" borderId="16" xfId="0" applyFont="1" applyFill="1" applyBorder="1" applyAlignment="1" applyProtection="1">
      <alignment horizontal="left"/>
    </xf>
    <xf numFmtId="0" fontId="7" fillId="0" borderId="17" xfId="0" applyFont="1" applyBorder="1" applyAlignment="1" applyProtection="1">
      <alignment horizontal="left"/>
    </xf>
    <xf numFmtId="0" fontId="7" fillId="0" borderId="1" xfId="0" applyFont="1" applyBorder="1" applyAlignment="1" applyProtection="1">
      <alignment horizontal="left"/>
    </xf>
    <xf numFmtId="0" fontId="7" fillId="0" borderId="20" xfId="0" applyFont="1" applyBorder="1" applyAlignment="1" applyProtection="1">
      <alignment horizontal="left"/>
    </xf>
    <xf numFmtId="0" fontId="4" fillId="0" borderId="0" xfId="0" applyFont="1" applyProtection="1"/>
    <xf numFmtId="0" fontId="11" fillId="0" borderId="10" xfId="0" quotePrefix="1" applyFont="1" applyBorder="1" applyAlignment="1" applyProtection="1">
      <alignment horizontal="left"/>
    </xf>
    <xf numFmtId="0" fontId="2" fillId="0" borderId="10" xfId="0" applyFont="1" applyBorder="1" applyAlignment="1" applyProtection="1">
      <alignment horizontal="left"/>
    </xf>
    <xf numFmtId="0" fontId="7" fillId="0" borderId="14" xfId="0" quotePrefix="1" applyFont="1" applyBorder="1" applyAlignment="1" applyProtection="1">
      <alignment horizontal="left"/>
    </xf>
    <xf numFmtId="0" fontId="7" fillId="0" borderId="13" xfId="0" quotePrefix="1" applyFont="1" applyBorder="1" applyAlignment="1" applyProtection="1">
      <alignment horizontal="left"/>
    </xf>
    <xf numFmtId="0" fontId="7" fillId="0" borderId="13" xfId="0" applyFont="1" applyFill="1" applyBorder="1" applyAlignment="1" applyProtection="1">
      <alignment horizontal="left"/>
    </xf>
    <xf numFmtId="0" fontId="7" fillId="0" borderId="18" xfId="0" applyFont="1" applyBorder="1" applyAlignment="1" applyProtection="1">
      <alignment horizontal="left"/>
    </xf>
    <xf numFmtId="0" fontId="11" fillId="0" borderId="1" xfId="0" applyFont="1" applyBorder="1" applyAlignment="1" applyProtection="1">
      <alignment horizontal="left"/>
    </xf>
    <xf numFmtId="0" fontId="2" fillId="0" borderId="1" xfId="0" applyFont="1" applyBorder="1" applyAlignment="1" applyProtection="1">
      <alignment horizontal="left"/>
    </xf>
    <xf numFmtId="0" fontId="7" fillId="0" borderId="8" xfId="0" quotePrefix="1" applyFont="1" applyBorder="1" applyAlignment="1" applyProtection="1">
      <alignment horizontal="left"/>
    </xf>
    <xf numFmtId="0" fontId="7" fillId="0" borderId="8" xfId="0" applyFont="1" applyBorder="1" applyAlignment="1" applyProtection="1">
      <alignment horizontal="left"/>
    </xf>
    <xf numFmtId="0" fontId="2" fillId="0" borderId="6" xfId="0" applyFont="1" applyBorder="1" applyAlignment="1" applyProtection="1">
      <alignment horizontal="left"/>
    </xf>
    <xf numFmtId="165" fontId="7" fillId="0" borderId="13" xfId="0" applyNumberFormat="1" applyFont="1" applyBorder="1" applyProtection="1"/>
    <xf numFmtId="0" fontId="7" fillId="0" borderId="18" xfId="0" quotePrefix="1" applyFont="1" applyBorder="1" applyAlignment="1" applyProtection="1">
      <alignment horizontal="left"/>
    </xf>
    <xf numFmtId="0" fontId="7" fillId="0" borderId="5" xfId="0" quotePrefix="1" applyFont="1" applyBorder="1" applyAlignment="1" applyProtection="1">
      <alignment horizontal="left"/>
    </xf>
    <xf numFmtId="165" fontId="7" fillId="0" borderId="1" xfId="0" applyNumberFormat="1" applyFont="1" applyBorder="1" applyProtection="1"/>
    <xf numFmtId="0" fontId="12" fillId="0" borderId="17" xfId="0" applyFont="1" applyBorder="1" applyAlignment="1" applyProtection="1">
      <alignment horizontal="left"/>
    </xf>
    <xf numFmtId="0" fontId="12" fillId="0" borderId="13" xfId="0" applyFont="1" applyBorder="1" applyAlignment="1" applyProtection="1">
      <alignment horizontal="left"/>
    </xf>
    <xf numFmtId="0" fontId="13" fillId="0" borderId="0" xfId="0" applyFont="1" applyProtection="1"/>
    <xf numFmtId="3" fontId="2" fillId="0" borderId="10" xfId="0" applyNumberFormat="1" applyFont="1" applyBorder="1" applyAlignment="1" applyProtection="1"/>
    <xf numFmtId="3" fontId="2" fillId="0" borderId="5" xfId="0" applyNumberFormat="1" applyFont="1" applyBorder="1" applyAlignment="1" applyProtection="1"/>
    <xf numFmtId="3" fontId="2" fillId="0" borderId="8" xfId="0" applyNumberFormat="1" applyFont="1" applyBorder="1" applyAlignment="1" applyProtection="1"/>
    <xf numFmtId="3" fontId="2" fillId="0" borderId="14" xfId="0" applyNumberFormat="1" applyFont="1" applyBorder="1" applyAlignment="1" applyProtection="1"/>
    <xf numFmtId="3" fontId="2" fillId="0" borderId="13" xfId="0" applyNumberFormat="1" applyFont="1" applyBorder="1" applyAlignment="1" applyProtection="1"/>
    <xf numFmtId="3" fontId="2" fillId="0" borderId="20" xfId="0" applyNumberFormat="1" applyFont="1" applyBorder="1" applyAlignment="1" applyProtection="1"/>
    <xf numFmtId="3" fontId="2" fillId="0" borderId="18" xfId="0" applyNumberFormat="1" applyFont="1" applyBorder="1" applyAlignment="1" applyProtection="1"/>
    <xf numFmtId="3" fontId="2" fillId="0" borderId="1" xfId="0" applyNumberFormat="1" applyFont="1" applyBorder="1" applyAlignment="1" applyProtection="1"/>
    <xf numFmtId="3" fontId="7" fillId="0" borderId="13" xfId="0" quotePrefix="1" applyNumberFormat="1" applyFont="1" applyBorder="1" applyAlignment="1" applyProtection="1"/>
    <xf numFmtId="3" fontId="2" fillId="0" borderId="10" xfId="0" applyNumberFormat="1" applyFont="1" applyBorder="1" applyAlignment="1" applyProtection="1">
      <alignment horizontal="right"/>
    </xf>
    <xf numFmtId="3" fontId="2" fillId="0" borderId="6" xfId="0" applyNumberFormat="1" applyFont="1" applyBorder="1" applyAlignment="1" applyProtection="1">
      <alignment horizontal="right"/>
    </xf>
    <xf numFmtId="3" fontId="2" fillId="0" borderId="6" xfId="0" applyNumberFormat="1" applyFont="1" applyBorder="1" applyAlignment="1" applyProtection="1"/>
    <xf numFmtId="164" fontId="7" fillId="0" borderId="8" xfId="1" applyFont="1" applyBorder="1" applyAlignment="1" applyProtection="1">
      <alignment horizontal="left"/>
    </xf>
    <xf numFmtId="0" fontId="15" fillId="0" borderId="0" xfId="0" applyFont="1" applyAlignment="1">
      <alignment vertical="center"/>
    </xf>
    <xf numFmtId="0" fontId="15" fillId="0" borderId="0" xfId="0" quotePrefix="1" applyFont="1" applyAlignment="1">
      <alignment vertical="center"/>
    </xf>
    <xf numFmtId="49" fontId="18" fillId="2" borderId="21" xfId="0" applyNumberFormat="1" applyFont="1" applyFill="1" applyBorder="1" applyAlignment="1" applyProtection="1">
      <alignment horizontal="center" vertical="center"/>
      <protection locked="0"/>
    </xf>
    <xf numFmtId="0" fontId="18" fillId="0" borderId="7" xfId="8" quotePrefix="1" applyFont="1" applyFill="1" applyBorder="1" applyAlignment="1">
      <alignment horizontal="right" vertical="center"/>
    </xf>
    <xf numFmtId="168" fontId="22" fillId="0" borderId="22" xfId="8" quotePrefix="1" applyNumberFormat="1" applyFont="1" applyFill="1" applyBorder="1" applyAlignment="1">
      <alignment horizontal="right" vertical="center"/>
    </xf>
    <xf numFmtId="0" fontId="15" fillId="0" borderId="23" xfId="8" applyFont="1" applyFill="1" applyBorder="1" applyAlignment="1">
      <alignment horizontal="left" vertical="center" wrapText="1"/>
    </xf>
    <xf numFmtId="0" fontId="15" fillId="0" borderId="0" xfId="8" applyFont="1" applyFill="1" applyBorder="1" applyAlignment="1">
      <alignment horizontal="left" vertical="center" wrapText="1"/>
    </xf>
    <xf numFmtId="0" fontId="15" fillId="0" borderId="7" xfId="8" applyFont="1" applyFill="1" applyBorder="1" applyAlignment="1">
      <alignment horizontal="right" vertical="center"/>
    </xf>
    <xf numFmtId="0" fontId="15" fillId="0" borderId="12" xfId="8" applyFont="1" applyFill="1" applyBorder="1" applyAlignment="1">
      <alignment horizontal="left" vertical="center" wrapText="1"/>
    </xf>
    <xf numFmtId="168" fontId="22" fillId="0" borderId="24" xfId="8" quotePrefix="1" applyNumberFormat="1" applyFont="1" applyFill="1" applyBorder="1" applyAlignment="1">
      <alignment horizontal="right" vertical="center"/>
    </xf>
    <xf numFmtId="168" fontId="18" fillId="0" borderId="7" xfId="8" quotePrefix="1" applyNumberFormat="1" applyFont="1" applyFill="1" applyBorder="1" applyAlignment="1">
      <alignment horizontal="right" vertical="center"/>
    </xf>
    <xf numFmtId="168" fontId="22" fillId="0" borderId="25" xfId="8" quotePrefix="1" applyNumberFormat="1" applyFont="1" applyFill="1" applyBorder="1" applyAlignment="1">
      <alignment horizontal="right" vertical="center"/>
    </xf>
    <xf numFmtId="0" fontId="15" fillId="0" borderId="0" xfId="8" applyFont="1" applyFill="1" applyBorder="1" applyAlignment="1">
      <alignment vertical="center" wrapText="1"/>
    </xf>
    <xf numFmtId="0" fontId="15" fillId="0" borderId="12" xfId="8" applyFont="1" applyFill="1" applyBorder="1" applyAlignment="1">
      <alignment vertical="center" wrapText="1"/>
    </xf>
    <xf numFmtId="0" fontId="20" fillId="0" borderId="23" xfId="8" applyFont="1" applyFill="1" applyBorder="1" applyAlignment="1">
      <alignment horizontal="left" vertical="center" wrapText="1"/>
    </xf>
    <xf numFmtId="0" fontId="20" fillId="0" borderId="12" xfId="8" applyFont="1" applyFill="1" applyBorder="1" applyAlignment="1">
      <alignment vertical="center" wrapText="1"/>
    </xf>
    <xf numFmtId="0" fontId="18" fillId="0" borderId="0" xfId="8" applyFont="1" applyFill="1" applyBorder="1" applyAlignment="1">
      <alignment horizontal="right" vertical="center"/>
    </xf>
    <xf numFmtId="0" fontId="20" fillId="0" borderId="0" xfId="8" applyFont="1" applyFill="1" applyBorder="1" applyAlignment="1">
      <alignment vertical="center" wrapText="1"/>
    </xf>
    <xf numFmtId="0" fontId="18" fillId="0" borderId="0" xfId="8" quotePrefix="1" applyFont="1" applyFill="1" applyBorder="1" applyAlignment="1">
      <alignment horizontal="right" vertical="center"/>
    </xf>
    <xf numFmtId="0" fontId="18" fillId="0" borderId="7" xfId="8" applyFont="1" applyFill="1" applyBorder="1" applyAlignment="1">
      <alignment horizontal="right" vertical="center"/>
    </xf>
    <xf numFmtId="0" fontId="25" fillId="0" borderId="0" xfId="8" applyFont="1" applyFill="1" applyBorder="1" applyAlignment="1">
      <alignment horizontal="left" vertical="center" wrapText="1"/>
    </xf>
    <xf numFmtId="0" fontId="20" fillId="0" borderId="12" xfId="8" applyFont="1" applyFill="1" applyBorder="1" applyAlignment="1">
      <alignment horizontal="left" vertical="center" wrapText="1"/>
    </xf>
    <xf numFmtId="0" fontId="26" fillId="0" borderId="23" xfId="8" applyFont="1" applyFill="1" applyBorder="1" applyAlignment="1">
      <alignment horizontal="left" vertical="center" wrapText="1"/>
    </xf>
    <xf numFmtId="0" fontId="26" fillId="0" borderId="0" xfId="8" applyFont="1" applyFill="1" applyBorder="1" applyAlignment="1">
      <alignment horizontal="left" vertical="center" wrapText="1"/>
    </xf>
    <xf numFmtId="0" fontId="26" fillId="0" borderId="12" xfId="8" applyFont="1" applyFill="1" applyBorder="1" applyAlignment="1">
      <alignment vertical="center" wrapText="1"/>
    </xf>
    <xf numFmtId="168" fontId="22" fillId="0" borderId="0" xfId="8" quotePrefix="1" applyNumberFormat="1" applyFont="1" applyFill="1" applyBorder="1" applyAlignment="1">
      <alignment horizontal="center" vertical="center"/>
    </xf>
    <xf numFmtId="0" fontId="20" fillId="0" borderId="0" xfId="8" applyFont="1" applyFill="1" applyBorder="1" applyAlignment="1">
      <alignment horizontal="left" vertical="center" wrapText="1"/>
    </xf>
    <xf numFmtId="168" fontId="29" fillId="0" borderId="25" xfId="8" quotePrefix="1" applyNumberFormat="1" applyFont="1" applyFill="1" applyBorder="1" applyAlignment="1">
      <alignment horizontal="right"/>
    </xf>
    <xf numFmtId="168" fontId="29" fillId="0" borderId="22" xfId="8" quotePrefix="1" applyNumberFormat="1" applyFont="1" applyFill="1" applyBorder="1" applyAlignment="1">
      <alignment horizontal="right"/>
    </xf>
    <xf numFmtId="168" fontId="29" fillId="0" borderId="24" xfId="8" quotePrefix="1" applyNumberFormat="1" applyFont="1" applyFill="1" applyBorder="1" applyAlignment="1">
      <alignment horizontal="right"/>
    </xf>
    <xf numFmtId="0" fontId="15" fillId="0" borderId="23" xfId="8" applyFont="1" applyFill="1" applyBorder="1" applyAlignment="1">
      <alignment vertical="center" wrapText="1"/>
    </xf>
    <xf numFmtId="168" fontId="22" fillId="0" borderId="26" xfId="8" quotePrefix="1" applyNumberFormat="1" applyFont="1" applyFill="1" applyBorder="1" applyAlignment="1">
      <alignment horizontal="right" vertical="center"/>
    </xf>
    <xf numFmtId="0" fontId="15" fillId="0" borderId="27" xfId="8" applyFont="1" applyFill="1" applyBorder="1" applyAlignment="1">
      <alignment horizontal="left" vertical="center" wrapText="1"/>
    </xf>
    <xf numFmtId="168" fontId="22" fillId="0" borderId="28" xfId="8" quotePrefix="1" applyNumberFormat="1" applyFont="1" applyFill="1" applyBorder="1" applyAlignment="1">
      <alignment horizontal="right" vertical="center"/>
    </xf>
    <xf numFmtId="0" fontId="15" fillId="0" borderId="27" xfId="8" applyFont="1" applyFill="1" applyBorder="1" applyAlignment="1">
      <alignment vertical="center" wrapText="1"/>
    </xf>
    <xf numFmtId="168" fontId="22" fillId="0" borderId="29" xfId="8" quotePrefix="1" applyNumberFormat="1" applyFont="1" applyFill="1" applyBorder="1" applyAlignment="1">
      <alignment horizontal="right" vertical="center"/>
    </xf>
    <xf numFmtId="0" fontId="15" fillId="0" borderId="30" xfId="8" applyFont="1" applyFill="1" applyBorder="1" applyAlignment="1">
      <alignment vertical="center" wrapText="1"/>
    </xf>
    <xf numFmtId="0" fontId="20" fillId="0" borderId="30" xfId="8" applyFont="1" applyFill="1" applyBorder="1" applyAlignment="1">
      <alignment horizontal="left" vertical="center" wrapText="1"/>
    </xf>
    <xf numFmtId="0" fontId="18" fillId="0" borderId="7" xfId="8" quotePrefix="1" applyFont="1" applyFill="1" applyBorder="1" applyAlignment="1">
      <alignment horizontal="center" vertical="center"/>
    </xf>
    <xf numFmtId="0" fontId="18" fillId="0" borderId="7" xfId="8" applyFont="1" applyFill="1" applyBorder="1" applyAlignment="1">
      <alignment horizontal="center" vertical="center"/>
    </xf>
    <xf numFmtId="165" fontId="15" fillId="0" borderId="7" xfId="8" applyNumberFormat="1" applyFont="1" applyFill="1" applyBorder="1" applyAlignment="1">
      <alignment horizontal="right" vertical="center"/>
    </xf>
    <xf numFmtId="0" fontId="20" fillId="0" borderId="23" xfId="8" applyFont="1" applyFill="1" applyBorder="1" applyAlignment="1">
      <alignment vertical="center" wrapText="1"/>
    </xf>
    <xf numFmtId="165" fontId="15" fillId="0" borderId="7" xfId="8" applyNumberFormat="1" applyFont="1" applyFill="1" applyBorder="1" applyAlignment="1">
      <alignment horizontal="right"/>
    </xf>
    <xf numFmtId="168" fontId="22" fillId="0" borderId="25" xfId="8" quotePrefix="1" applyNumberFormat="1" applyFont="1" applyFill="1" applyBorder="1" applyAlignment="1">
      <alignment horizontal="right" vertical="top"/>
    </xf>
    <xf numFmtId="0" fontId="15" fillId="0" borderId="23" xfId="8" applyFont="1" applyFill="1" applyBorder="1" applyAlignment="1">
      <alignment vertical="top" wrapText="1"/>
    </xf>
    <xf numFmtId="168" fontId="22" fillId="0" borderId="22" xfId="8" quotePrefix="1" applyNumberFormat="1" applyFont="1" applyFill="1" applyBorder="1" applyAlignment="1">
      <alignment horizontal="right" vertical="top"/>
    </xf>
    <xf numFmtId="0" fontId="15" fillId="0" borderId="0" xfId="8" applyFont="1" applyFill="1" applyBorder="1" applyAlignment="1">
      <alignment vertical="top" wrapText="1"/>
    </xf>
    <xf numFmtId="168" fontId="22" fillId="0" borderId="24" xfId="8" quotePrefix="1" applyNumberFormat="1" applyFont="1" applyFill="1" applyBorder="1" applyAlignment="1">
      <alignment horizontal="right" vertical="top"/>
    </xf>
    <xf numFmtId="0" fontId="15" fillId="0" borderId="12" xfId="8" applyFont="1" applyFill="1" applyBorder="1" applyAlignment="1">
      <alignment vertical="top" wrapText="1"/>
    </xf>
    <xf numFmtId="168" fontId="22" fillId="0" borderId="31" xfId="8" quotePrefix="1" applyNumberFormat="1" applyFont="1" applyFill="1" applyBorder="1" applyAlignment="1">
      <alignment horizontal="right" vertical="center"/>
    </xf>
    <xf numFmtId="165" fontId="15" fillId="0" borderId="0" xfId="8" applyNumberFormat="1" applyFont="1" applyFill="1" applyBorder="1" applyAlignment="1">
      <alignment vertical="center"/>
    </xf>
    <xf numFmtId="170" fontId="18" fillId="0" borderId="7" xfId="8" quotePrefix="1" applyNumberFormat="1" applyFont="1" applyFill="1" applyBorder="1" applyAlignment="1">
      <alignment horizontal="right" vertical="center"/>
    </xf>
    <xf numFmtId="170" fontId="18" fillId="0" borderId="11" xfId="8" quotePrefix="1" applyNumberFormat="1" applyFont="1" applyFill="1" applyBorder="1" applyAlignment="1">
      <alignment horizontal="right" vertical="center"/>
    </xf>
    <xf numFmtId="0" fontId="18" fillId="0" borderId="0" xfId="8" applyFont="1" applyFill="1" applyBorder="1" applyAlignment="1">
      <alignment horizontal="center" vertical="center"/>
    </xf>
    <xf numFmtId="168" fontId="15" fillId="0" borderId="7" xfId="8" applyNumberFormat="1" applyFont="1" applyFill="1" applyBorder="1" applyAlignment="1">
      <alignment horizontal="right" vertical="center"/>
    </xf>
    <xf numFmtId="0" fontId="20" fillId="0" borderId="27" xfId="8" applyFont="1" applyFill="1" applyBorder="1" applyAlignment="1">
      <alignment horizontal="left" vertical="center" wrapText="1"/>
    </xf>
    <xf numFmtId="0" fontId="27" fillId="0" borderId="0" xfId="8" applyFont="1" applyFill="1" applyBorder="1" applyAlignment="1">
      <alignment horizontal="left" vertical="center" wrapText="1"/>
    </xf>
    <xf numFmtId="168" fontId="18" fillId="0" borderId="1" xfId="8" quotePrefix="1" applyNumberFormat="1" applyFont="1" applyFill="1" applyBorder="1" applyAlignment="1">
      <alignment horizontal="center" vertical="center"/>
    </xf>
    <xf numFmtId="168" fontId="20" fillId="0" borderId="1" xfId="8" quotePrefix="1" applyNumberFormat="1" applyFont="1" applyFill="1" applyBorder="1" applyAlignment="1">
      <alignment horizontal="center" vertical="center"/>
    </xf>
    <xf numFmtId="0" fontId="15" fillId="0" borderId="7" xfId="8" applyFont="1" applyFill="1" applyBorder="1" applyAlignment="1">
      <alignment vertical="center"/>
    </xf>
    <xf numFmtId="168" fontId="22" fillId="0" borderId="25" xfId="8" quotePrefix="1" applyNumberFormat="1" applyFont="1" applyFill="1" applyBorder="1" applyAlignment="1">
      <alignment horizontal="right"/>
    </xf>
    <xf numFmtId="168" fontId="22" fillId="0" borderId="24" xfId="8" quotePrefix="1" applyNumberFormat="1" applyFont="1" applyFill="1" applyBorder="1" applyAlignment="1">
      <alignment horizontal="right"/>
    </xf>
    <xf numFmtId="168" fontId="22" fillId="0" borderId="25" xfId="8" applyNumberFormat="1" applyFont="1" applyFill="1" applyBorder="1" applyAlignment="1">
      <alignment horizontal="right" vertical="center"/>
    </xf>
    <xf numFmtId="168" fontId="18" fillId="0" borderId="15" xfId="8" quotePrefix="1" applyNumberFormat="1" applyFont="1" applyFill="1" applyBorder="1" applyAlignment="1">
      <alignment horizontal="right" vertical="center"/>
    </xf>
    <xf numFmtId="168" fontId="35" fillId="0" borderId="25" xfId="8" quotePrefix="1" applyNumberFormat="1" applyFont="1" applyFill="1" applyBorder="1" applyAlignment="1">
      <alignment horizontal="right"/>
    </xf>
    <xf numFmtId="168" fontId="35" fillId="0" borderId="24" xfId="8" quotePrefix="1" applyNumberFormat="1" applyFont="1" applyFill="1" applyBorder="1" applyAlignment="1">
      <alignment horizontal="right"/>
    </xf>
    <xf numFmtId="0" fontId="15" fillId="0" borderId="30" xfId="8" applyFont="1" applyFill="1" applyBorder="1" applyAlignment="1">
      <alignment horizontal="left" vertical="center" wrapText="1"/>
    </xf>
    <xf numFmtId="0" fontId="15" fillId="0" borderId="32" xfId="8" applyFont="1" applyFill="1" applyBorder="1" applyAlignment="1">
      <alignment horizontal="left" vertical="center" wrapText="1"/>
    </xf>
    <xf numFmtId="168" fontId="22" fillId="0" borderId="33" xfId="8" quotePrefix="1" applyNumberFormat="1" applyFont="1" applyFill="1" applyBorder="1" applyAlignment="1">
      <alignment horizontal="right" vertical="center"/>
    </xf>
    <xf numFmtId="0" fontId="15" fillId="0" borderId="34" xfId="8" applyFont="1" applyFill="1" applyBorder="1" applyAlignment="1">
      <alignment horizontal="left" vertical="center" wrapText="1"/>
    </xf>
    <xf numFmtId="168" fontId="22" fillId="0" borderId="22" xfId="8" quotePrefix="1" applyNumberFormat="1" applyFont="1" applyFill="1" applyBorder="1" applyAlignment="1">
      <alignment horizontal="right"/>
    </xf>
    <xf numFmtId="168" fontId="22" fillId="0" borderId="35" xfId="8" quotePrefix="1" applyNumberFormat="1" applyFont="1" applyFill="1" applyBorder="1" applyAlignment="1">
      <alignment horizontal="right" vertical="center"/>
    </xf>
    <xf numFmtId="0" fontId="15" fillId="0" borderId="36" xfId="8" applyFont="1" applyFill="1" applyBorder="1" applyAlignment="1">
      <alignment horizontal="left" vertical="center" wrapText="1"/>
    </xf>
    <xf numFmtId="168" fontId="22" fillId="0" borderId="35" xfId="8" quotePrefix="1" applyNumberFormat="1" applyFont="1" applyFill="1" applyBorder="1" applyAlignment="1">
      <alignment horizontal="right"/>
    </xf>
    <xf numFmtId="165" fontId="18" fillId="0" borderId="11" xfId="8" applyNumberFormat="1" applyFont="1" applyFill="1" applyBorder="1" applyAlignment="1">
      <alignment horizontal="right" vertical="center"/>
    </xf>
    <xf numFmtId="3" fontId="7" fillId="0" borderId="1" xfId="0" quotePrefix="1" applyNumberFormat="1" applyFont="1" applyBorder="1" applyAlignment="1" applyProtection="1"/>
    <xf numFmtId="3" fontId="7" fillId="0" borderId="10" xfId="0" quotePrefix="1" applyNumberFormat="1" applyFont="1" applyBorder="1" applyAlignment="1" applyProtection="1"/>
    <xf numFmtId="3" fontId="7" fillId="0" borderId="6" xfId="0" quotePrefix="1" applyNumberFormat="1" applyFont="1" applyBorder="1" applyAlignment="1" applyProtection="1"/>
    <xf numFmtId="3" fontId="7" fillId="0" borderId="18" xfId="0" quotePrefix="1" applyNumberFormat="1" applyFont="1" applyBorder="1" applyAlignment="1" applyProtection="1"/>
    <xf numFmtId="3" fontId="7" fillId="0" borderId="5" xfId="0" quotePrefix="1" applyNumberFormat="1" applyFont="1" applyBorder="1" applyAlignment="1" applyProtection="1"/>
    <xf numFmtId="14" fontId="3" fillId="0" borderId="1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left"/>
    </xf>
    <xf numFmtId="0" fontId="15" fillId="0" borderId="0" xfId="3" applyFont="1" applyAlignment="1">
      <alignment vertical="center"/>
    </xf>
    <xf numFmtId="0" fontId="15" fillId="0" borderId="0" xfId="3" applyFont="1" applyAlignment="1">
      <alignment vertical="center" wrapText="1"/>
    </xf>
    <xf numFmtId="1" fontId="44" fillId="3" borderId="0" xfId="3" applyNumberFormat="1" applyFont="1" applyFill="1" applyAlignment="1">
      <alignment vertical="center"/>
    </xf>
    <xf numFmtId="1" fontId="44" fillId="4" borderId="0" xfId="3" applyNumberFormat="1" applyFont="1" applyFill="1" applyAlignment="1">
      <alignment vertical="center"/>
    </xf>
    <xf numFmtId="0" fontId="15" fillId="0" borderId="0" xfId="3" applyFont="1" applyAlignment="1" applyProtection="1">
      <alignment vertical="center"/>
    </xf>
    <xf numFmtId="1" fontId="44" fillId="0" borderId="0" xfId="3" applyNumberFormat="1" applyFont="1" applyFill="1" applyAlignment="1">
      <alignment vertical="center"/>
    </xf>
    <xf numFmtId="0" fontId="15" fillId="3" borderId="0" xfId="3" applyFont="1" applyFill="1" applyAlignment="1">
      <alignment vertical="center"/>
    </xf>
    <xf numFmtId="0" fontId="15" fillId="4" borderId="0" xfId="3" applyFont="1" applyFill="1" applyAlignment="1">
      <alignment vertical="center"/>
    </xf>
    <xf numFmtId="3" fontId="15" fillId="0" borderId="0" xfId="3" applyNumberFormat="1" applyFont="1" applyFill="1" applyAlignment="1" applyProtection="1">
      <alignment horizontal="right" vertical="center"/>
    </xf>
    <xf numFmtId="0" fontId="16" fillId="0" borderId="0" xfId="3" applyFont="1" applyProtection="1">
      <protection locked="0"/>
    </xf>
    <xf numFmtId="0" fontId="16" fillId="0" borderId="0" xfId="3" applyFont="1" applyProtection="1"/>
    <xf numFmtId="0" fontId="15" fillId="0" borderId="0" xfId="3" applyFont="1" applyAlignment="1" applyProtection="1">
      <alignment vertical="center"/>
      <protection locked="0"/>
    </xf>
    <xf numFmtId="0" fontId="15" fillId="0" borderId="0" xfId="3" applyFont="1" applyBorder="1" applyAlignment="1">
      <alignment vertical="center"/>
    </xf>
    <xf numFmtId="0" fontId="15" fillId="0" borderId="0" xfId="3" applyFont="1" applyBorder="1" applyAlignment="1">
      <alignment vertical="center" wrapText="1"/>
    </xf>
    <xf numFmtId="0" fontId="15" fillId="0" borderId="0" xfId="3" applyFont="1" applyAlignment="1">
      <alignment horizontal="center" vertical="center"/>
    </xf>
    <xf numFmtId="0" fontId="15" fillId="0" borderId="0" xfId="3" quotePrefix="1" applyFont="1" applyAlignment="1">
      <alignment vertical="center"/>
    </xf>
    <xf numFmtId="0" fontId="15" fillId="0" borderId="0" xfId="3" quotePrefix="1" applyFont="1" applyAlignment="1">
      <alignment horizontal="center" vertical="center"/>
    </xf>
    <xf numFmtId="167" fontId="15" fillId="0" borderId="0" xfId="3" applyNumberFormat="1" applyFont="1" applyAlignment="1">
      <alignment vertical="center"/>
    </xf>
    <xf numFmtId="0" fontId="15" fillId="0" borderId="0" xfId="3" quotePrefix="1" applyFont="1" applyAlignment="1" applyProtection="1">
      <alignment horizontal="center" vertical="center"/>
    </xf>
    <xf numFmtId="167" fontId="15" fillId="0" borderId="0" xfId="3" applyNumberFormat="1" applyFont="1" applyAlignment="1" applyProtection="1">
      <alignment vertical="center"/>
    </xf>
    <xf numFmtId="0" fontId="15" fillId="0" borderId="0" xfId="3" quotePrefix="1" applyFont="1" applyAlignment="1">
      <alignment horizontal="right" vertical="center"/>
    </xf>
    <xf numFmtId="0" fontId="15" fillId="0" borderId="5" xfId="3" applyFont="1" applyBorder="1" applyAlignment="1">
      <alignment horizontal="center" vertical="center"/>
    </xf>
    <xf numFmtId="0" fontId="15" fillId="4" borderId="0" xfId="3" applyFont="1" applyFill="1" applyBorder="1" applyAlignment="1">
      <alignment vertical="center"/>
    </xf>
    <xf numFmtId="0" fontId="15" fillId="0" borderId="37" xfId="3" applyFont="1" applyBorder="1" applyAlignment="1">
      <alignment horizontal="center" vertical="center"/>
    </xf>
    <xf numFmtId="0" fontId="15" fillId="0" borderId="15" xfId="3" applyFont="1" applyBorder="1" applyAlignment="1">
      <alignment vertical="center"/>
    </xf>
    <xf numFmtId="0" fontId="15" fillId="0" borderId="38" xfId="3" applyFont="1" applyBorder="1" applyAlignment="1">
      <alignment horizontal="center" vertical="center"/>
    </xf>
    <xf numFmtId="0" fontId="15" fillId="0" borderId="4" xfId="3" applyFont="1" applyBorder="1" applyAlignment="1">
      <alignment horizontal="left" vertical="center" wrapText="1"/>
    </xf>
    <xf numFmtId="0" fontId="24" fillId="0" borderId="0" xfId="3" applyFont="1" applyAlignment="1">
      <alignment vertical="center"/>
    </xf>
    <xf numFmtId="0" fontId="24" fillId="3" borderId="0" xfId="3" applyFont="1" applyFill="1" applyAlignment="1">
      <alignment vertical="center"/>
    </xf>
    <xf numFmtId="0" fontId="24" fillId="4" borderId="0" xfId="3" applyFont="1" applyFill="1" applyAlignment="1">
      <alignment vertical="center"/>
    </xf>
    <xf numFmtId="3" fontId="15" fillId="0" borderId="39" xfId="3" applyNumberFormat="1" applyFont="1" applyBorder="1" applyAlignment="1" applyProtection="1">
      <alignment horizontal="right" vertical="center"/>
      <protection locked="0"/>
    </xf>
    <xf numFmtId="0" fontId="15" fillId="5" borderId="0" xfId="3" applyFont="1" applyFill="1" applyAlignment="1">
      <alignment vertical="center"/>
    </xf>
    <xf numFmtId="0" fontId="23" fillId="0" borderId="0" xfId="3" applyFont="1" applyAlignment="1">
      <alignment vertical="center"/>
    </xf>
    <xf numFmtId="3" fontId="15" fillId="0" borderId="40" xfId="3" applyNumberFormat="1" applyFont="1" applyBorder="1" applyAlignment="1" applyProtection="1">
      <alignment horizontal="right" vertical="center"/>
    </xf>
    <xf numFmtId="3" fontId="15" fillId="0" borderId="41" xfId="3" applyNumberFormat="1" applyFont="1" applyBorder="1" applyAlignment="1" applyProtection="1">
      <alignment horizontal="right" vertical="center"/>
    </xf>
    <xf numFmtId="0" fontId="23" fillId="6" borderId="0" xfId="3" applyFont="1" applyFill="1" applyAlignment="1">
      <alignment vertical="center"/>
    </xf>
    <xf numFmtId="0" fontId="15" fillId="0" borderId="0" xfId="3" applyFont="1" applyFill="1" applyAlignment="1">
      <alignment vertical="center"/>
    </xf>
    <xf numFmtId="3" fontId="15" fillId="0" borderId="31" xfId="3" applyNumberFormat="1" applyFont="1" applyFill="1" applyBorder="1" applyAlignment="1" applyProtection="1">
      <alignment horizontal="right" vertical="center"/>
      <protection locked="0"/>
    </xf>
    <xf numFmtId="3" fontId="15" fillId="0" borderId="39" xfId="3" applyNumberFormat="1" applyFont="1" applyFill="1" applyBorder="1" applyAlignment="1" applyProtection="1">
      <alignment horizontal="right" vertical="center"/>
      <protection locked="0"/>
    </xf>
    <xf numFmtId="3" fontId="23" fillId="0" borderId="31" xfId="3" applyNumberFormat="1" applyFont="1" applyFill="1" applyBorder="1" applyAlignment="1" applyProtection="1">
      <alignment horizontal="right" vertical="center"/>
      <protection locked="0"/>
    </xf>
    <xf numFmtId="0" fontId="23" fillId="5" borderId="0" xfId="3" applyFont="1" applyFill="1" applyAlignment="1">
      <alignment vertical="center"/>
    </xf>
    <xf numFmtId="0" fontId="15" fillId="0" borderId="22" xfId="8" quotePrefix="1" applyNumberFormat="1" applyFont="1" applyFill="1" applyBorder="1" applyAlignment="1">
      <alignment horizontal="right"/>
    </xf>
    <xf numFmtId="0" fontId="15" fillId="0" borderId="37" xfId="8" quotePrefix="1" applyNumberFormat="1" applyFont="1" applyFill="1" applyBorder="1" applyAlignment="1">
      <alignment horizontal="right"/>
    </xf>
    <xf numFmtId="0" fontId="23" fillId="0" borderId="37" xfId="8" quotePrefix="1" applyNumberFormat="1" applyFont="1" applyFill="1" applyBorder="1" applyAlignment="1">
      <alignment horizontal="right"/>
    </xf>
    <xf numFmtId="0" fontId="23" fillId="0" borderId="0" xfId="3" applyNumberFormat="1" applyFont="1" applyAlignment="1">
      <alignment horizontal="right"/>
    </xf>
    <xf numFmtId="0" fontId="15" fillId="0" borderId="0" xfId="3" applyNumberFormat="1" applyFont="1" applyAlignment="1">
      <alignment horizontal="right"/>
    </xf>
    <xf numFmtId="0" fontId="15" fillId="5" borderId="0" xfId="3" applyNumberFormat="1" applyFont="1" applyFill="1" applyAlignment="1">
      <alignment horizontal="right"/>
    </xf>
    <xf numFmtId="0" fontId="15" fillId="0" borderId="0" xfId="3" applyNumberFormat="1" applyFont="1" applyFill="1" applyAlignment="1">
      <alignment horizontal="right"/>
    </xf>
    <xf numFmtId="0" fontId="23" fillId="0" borderId="0" xfId="8" applyNumberFormat="1" applyFont="1" applyFill="1" applyAlignment="1">
      <alignment horizontal="right"/>
    </xf>
    <xf numFmtId="165" fontId="19" fillId="0" borderId="0" xfId="8" applyNumberFormat="1" applyFont="1" applyFill="1" applyBorder="1"/>
    <xf numFmtId="0" fontId="23" fillId="0" borderId="0" xfId="8" applyFont="1" applyFill="1" applyBorder="1"/>
    <xf numFmtId="0" fontId="15" fillId="0" borderId="0" xfId="8" applyNumberFormat="1" applyFont="1" applyFill="1" applyAlignment="1">
      <alignment horizontal="right"/>
    </xf>
    <xf numFmtId="165" fontId="18" fillId="0" borderId="0" xfId="8" applyNumberFormat="1" applyFont="1" applyFill="1" applyBorder="1"/>
    <xf numFmtId="0" fontId="15" fillId="0" borderId="0" xfId="8" applyFont="1" applyFill="1" applyBorder="1"/>
    <xf numFmtId="165" fontId="15" fillId="0" borderId="0" xfId="8" applyNumberFormat="1" applyFont="1" applyFill="1" applyProtection="1">
      <protection locked="0"/>
    </xf>
    <xf numFmtId="165" fontId="15" fillId="0" borderId="0" xfId="8" applyNumberFormat="1" applyFont="1" applyFill="1"/>
    <xf numFmtId="165" fontId="15" fillId="0" borderId="0" xfId="8" applyNumberFormat="1" applyFont="1" applyFill="1" applyBorder="1"/>
    <xf numFmtId="165" fontId="18" fillId="0" borderId="0" xfId="8" applyNumberFormat="1" applyFont="1" applyFill="1"/>
    <xf numFmtId="0" fontId="15" fillId="0" borderId="0" xfId="8" applyFont="1" applyFill="1"/>
    <xf numFmtId="3" fontId="15" fillId="0" borderId="42" xfId="3" applyNumberFormat="1" applyFont="1" applyBorder="1" applyAlignment="1" applyProtection="1">
      <alignment horizontal="right" vertical="center"/>
      <protection locked="0"/>
    </xf>
    <xf numFmtId="0" fontId="15" fillId="0" borderId="0" xfId="3" applyNumberFormat="1" applyFont="1" applyBorder="1" applyAlignment="1">
      <alignment horizontal="right"/>
    </xf>
    <xf numFmtId="3" fontId="15" fillId="0" borderId="1" xfId="3" applyNumberFormat="1" applyFont="1" applyBorder="1" applyAlignment="1" applyProtection="1">
      <alignment horizontal="right" vertical="center"/>
    </xf>
    <xf numFmtId="3" fontId="15" fillId="0" borderId="0" xfId="3" applyNumberFormat="1" applyFont="1" applyBorder="1" applyAlignment="1" applyProtection="1">
      <alignment horizontal="right" vertical="center"/>
      <protection locked="0"/>
    </xf>
    <xf numFmtId="3" fontId="15" fillId="0" borderId="0" xfId="3" applyNumberFormat="1" applyFont="1" applyAlignment="1">
      <alignment horizontal="right" vertical="center"/>
    </xf>
    <xf numFmtId="3" fontId="15" fillId="0" borderId="0" xfId="3" applyNumberFormat="1" applyFont="1" applyAlignment="1">
      <alignment horizontal="center" vertical="center"/>
    </xf>
    <xf numFmtId="49" fontId="15" fillId="0" borderId="0" xfId="3" applyNumberFormat="1" applyFont="1" applyFill="1" applyAlignment="1" applyProtection="1">
      <alignment horizontal="center" vertical="center"/>
    </xf>
    <xf numFmtId="3" fontId="15" fillId="0" borderId="0" xfId="3" quotePrefix="1" applyNumberFormat="1" applyFont="1" applyAlignment="1">
      <alignment horizontal="right" vertical="center"/>
    </xf>
    <xf numFmtId="3" fontId="15" fillId="0" borderId="0" xfId="3" applyNumberFormat="1" applyFont="1" applyAlignment="1" applyProtection="1">
      <alignment horizontal="right" vertical="center"/>
    </xf>
    <xf numFmtId="0" fontId="26" fillId="0" borderId="0" xfId="3" applyFont="1" applyAlignment="1">
      <alignment vertical="center"/>
    </xf>
    <xf numFmtId="3" fontId="15" fillId="0" borderId="0" xfId="3" quotePrefix="1" applyNumberFormat="1" applyFont="1" applyAlignment="1" applyProtection="1">
      <alignment horizontal="right" vertical="center"/>
    </xf>
    <xf numFmtId="0" fontId="26" fillId="0" borderId="0" xfId="3" applyFont="1" applyFill="1" applyAlignment="1">
      <alignment vertical="center"/>
    </xf>
    <xf numFmtId="0" fontId="15" fillId="0" borderId="0" xfId="3" quotePrefix="1" applyFont="1" applyFill="1" applyAlignment="1">
      <alignment vertical="center"/>
    </xf>
    <xf numFmtId="0" fontId="15" fillId="0" borderId="0" xfId="3" applyFont="1" applyFill="1" applyAlignment="1" applyProtection="1">
      <alignment vertical="center"/>
    </xf>
    <xf numFmtId="0" fontId="15" fillId="0" borderId="0" xfId="3" quotePrefix="1" applyFont="1" applyFill="1" applyAlignment="1" applyProtection="1">
      <alignment horizontal="right" vertical="center"/>
    </xf>
    <xf numFmtId="0" fontId="47" fillId="0" borderId="1" xfId="3" applyFont="1" applyFill="1" applyBorder="1" applyAlignment="1">
      <alignment vertical="center"/>
    </xf>
    <xf numFmtId="0" fontId="42" fillId="0" borderId="1" xfId="3" applyFont="1" applyFill="1" applyBorder="1" applyAlignment="1">
      <alignment vertical="center"/>
    </xf>
    <xf numFmtId="0" fontId="48" fillId="7" borderId="5" xfId="3" applyFont="1" applyFill="1" applyBorder="1" applyAlignment="1">
      <alignment horizontal="center" vertical="center"/>
    </xf>
    <xf numFmtId="0" fontId="15" fillId="0" borderId="7" xfId="3" quotePrefix="1" applyFont="1" applyBorder="1" applyAlignment="1">
      <alignment horizontal="center" vertical="center" wrapText="1"/>
    </xf>
    <xf numFmtId="0" fontId="47" fillId="0" borderId="1" xfId="3" applyFont="1" applyFill="1" applyBorder="1" applyAlignment="1">
      <alignment horizontal="center" vertical="center"/>
    </xf>
    <xf numFmtId="0" fontId="15" fillId="0" borderId="10" xfId="3" applyFont="1" applyBorder="1" applyAlignment="1">
      <alignment horizontal="center" vertical="center"/>
    </xf>
    <xf numFmtId="0" fontId="15" fillId="0" borderId="15" xfId="3" applyFont="1" applyBorder="1" applyAlignment="1">
      <alignment horizontal="left" vertical="center" wrapText="1"/>
    </xf>
    <xf numFmtId="3" fontId="47" fillId="0" borderId="1" xfId="3" quotePrefix="1" applyNumberFormat="1" applyFont="1" applyFill="1" applyBorder="1" applyAlignment="1">
      <alignment horizontal="center" vertical="center"/>
    </xf>
    <xf numFmtId="3" fontId="47" fillId="0" borderId="1" xfId="3" applyNumberFormat="1" applyFont="1" applyFill="1" applyBorder="1" applyAlignment="1">
      <alignment horizontal="center" vertical="center"/>
    </xf>
    <xf numFmtId="3" fontId="47" fillId="0" borderId="1" xfId="3" applyNumberFormat="1" applyFont="1" applyFill="1" applyBorder="1" applyAlignment="1" applyProtection="1">
      <alignment horizontal="center" vertical="center"/>
    </xf>
    <xf numFmtId="3" fontId="47" fillId="0" borderId="10" xfId="3" quotePrefix="1" applyNumberFormat="1" applyFont="1" applyBorder="1" applyAlignment="1">
      <alignment horizontal="center" vertical="center"/>
    </xf>
    <xf numFmtId="0" fontId="48" fillId="7" borderId="10" xfId="3" quotePrefix="1" applyFont="1" applyFill="1" applyBorder="1" applyAlignment="1">
      <alignment horizontal="center" vertical="center"/>
    </xf>
    <xf numFmtId="0" fontId="15" fillId="0" borderId="7" xfId="3" applyFont="1" applyBorder="1" applyAlignment="1">
      <alignment horizontal="center" vertical="center" wrapText="1"/>
    </xf>
    <xf numFmtId="0" fontId="15" fillId="0" borderId="37" xfId="3" applyFont="1" applyBorder="1" applyAlignment="1">
      <alignment horizontal="center" vertical="center" wrapText="1"/>
    </xf>
    <xf numFmtId="3" fontId="15" fillId="0" borderId="6" xfId="3" applyNumberFormat="1" applyFont="1" applyBorder="1" applyAlignment="1" applyProtection="1">
      <alignment horizontal="right" vertical="center"/>
    </xf>
    <xf numFmtId="3" fontId="50" fillId="0" borderId="5" xfId="3" applyNumberFormat="1" applyFont="1" applyFill="1" applyBorder="1" applyAlignment="1" applyProtection="1">
      <alignment horizontal="center" vertical="center" wrapText="1"/>
    </xf>
    <xf numFmtId="0" fontId="51" fillId="4" borderId="0" xfId="3" applyFont="1" applyFill="1" applyAlignment="1">
      <alignment vertical="center"/>
    </xf>
    <xf numFmtId="0" fontId="52" fillId="3" borderId="5" xfId="3" applyFont="1" applyFill="1" applyBorder="1" applyAlignment="1">
      <alignment vertical="center" wrapText="1"/>
    </xf>
    <xf numFmtId="3" fontId="15" fillId="0" borderId="37" xfId="3" applyNumberFormat="1" applyFont="1" applyBorder="1" applyAlignment="1" applyProtection="1">
      <alignment horizontal="right" vertical="center"/>
    </xf>
    <xf numFmtId="0" fontId="53" fillId="3" borderId="6" xfId="3" applyFont="1" applyFill="1" applyBorder="1" applyAlignment="1">
      <alignment vertical="center"/>
    </xf>
    <xf numFmtId="3" fontId="15" fillId="0" borderId="43" xfId="3" applyNumberFormat="1" applyFont="1" applyBorder="1" applyAlignment="1" applyProtection="1">
      <alignment horizontal="right" vertical="center"/>
    </xf>
    <xf numFmtId="0" fontId="53" fillId="3" borderId="10" xfId="3" applyFont="1" applyFill="1" applyBorder="1" applyAlignment="1">
      <alignment vertical="center"/>
    </xf>
    <xf numFmtId="3" fontId="23" fillId="0" borderId="44" xfId="3" applyNumberFormat="1" applyFont="1" applyFill="1" applyBorder="1" applyAlignment="1" applyProtection="1">
      <alignment vertical="center"/>
    </xf>
    <xf numFmtId="3" fontId="23" fillId="0" borderId="45" xfId="3" applyNumberFormat="1" applyFont="1" applyFill="1" applyBorder="1" applyAlignment="1" applyProtection="1">
      <alignment vertical="center"/>
    </xf>
    <xf numFmtId="3" fontId="53" fillId="3" borderId="10" xfId="3" applyNumberFormat="1" applyFont="1" applyFill="1" applyBorder="1" applyAlignment="1">
      <alignment vertical="center"/>
    </xf>
    <xf numFmtId="3" fontId="15" fillId="0" borderId="46" xfId="3" applyNumberFormat="1" applyFont="1" applyFill="1" applyBorder="1" applyAlignment="1" applyProtection="1">
      <alignment horizontal="right" vertical="center"/>
    </xf>
    <xf numFmtId="3" fontId="15" fillId="0" borderId="31" xfId="3" applyNumberFormat="1" applyFont="1" applyFill="1" applyBorder="1" applyAlignment="1" applyProtection="1">
      <alignment horizontal="right" vertical="center"/>
    </xf>
    <xf numFmtId="3" fontId="23" fillId="0" borderId="46" xfId="3" applyNumberFormat="1" applyFont="1" applyFill="1" applyBorder="1" applyAlignment="1" applyProtection="1">
      <alignment horizontal="right" vertical="center"/>
    </xf>
    <xf numFmtId="3" fontId="23" fillId="0" borderId="31" xfId="3" applyNumberFormat="1" applyFont="1" applyFill="1" applyBorder="1" applyAlignment="1" applyProtection="1">
      <alignment horizontal="right" vertical="center"/>
    </xf>
    <xf numFmtId="0" fontId="23" fillId="0" borderId="0" xfId="3" applyNumberFormat="1" applyFont="1" applyBorder="1" applyAlignment="1">
      <alignment horizontal="right"/>
    </xf>
    <xf numFmtId="0" fontId="20" fillId="0" borderId="23" xfId="3" applyFont="1" applyFill="1" applyBorder="1" applyAlignment="1">
      <alignment vertical="center" wrapText="1"/>
    </xf>
    <xf numFmtId="0" fontId="20" fillId="0" borderId="30" xfId="3" applyFont="1" applyFill="1" applyBorder="1" applyAlignment="1">
      <alignment vertical="center" wrapText="1"/>
    </xf>
    <xf numFmtId="0" fontId="20" fillId="0" borderId="32" xfId="3" applyFont="1" applyFill="1" applyBorder="1" applyAlignment="1">
      <alignment vertical="center" wrapText="1"/>
    </xf>
    <xf numFmtId="0" fontId="20" fillId="0" borderId="0" xfId="3" applyFont="1" applyFill="1" applyBorder="1" applyAlignment="1">
      <alignment vertical="center" wrapText="1"/>
    </xf>
    <xf numFmtId="3" fontId="15" fillId="0" borderId="40" xfId="3" applyNumberFormat="1" applyFont="1" applyFill="1" applyBorder="1" applyAlignment="1" applyProtection="1">
      <alignment horizontal="right" vertical="center"/>
    </xf>
    <xf numFmtId="3" fontId="15" fillId="0" borderId="41" xfId="3" applyNumberFormat="1" applyFont="1" applyFill="1" applyBorder="1" applyAlignment="1" applyProtection="1">
      <alignment horizontal="right" vertical="center"/>
    </xf>
    <xf numFmtId="0" fontId="23" fillId="5" borderId="0" xfId="3" applyNumberFormat="1" applyFont="1" applyFill="1" applyAlignment="1">
      <alignment horizontal="right"/>
    </xf>
    <xf numFmtId="3" fontId="23" fillId="0" borderId="46" xfId="3" applyNumberFormat="1" applyFont="1" applyFill="1" applyBorder="1" applyAlignment="1" applyProtection="1">
      <alignment horizontal="right"/>
    </xf>
    <xf numFmtId="3" fontId="23" fillId="0" borderId="31" xfId="3" applyNumberFormat="1" applyFont="1" applyFill="1" applyBorder="1" applyAlignment="1" applyProtection="1">
      <alignment horizontal="right"/>
    </xf>
    <xf numFmtId="0" fontId="23" fillId="0" borderId="0" xfId="3" applyFont="1"/>
    <xf numFmtId="3" fontId="15" fillId="0" borderId="46" xfId="3" applyNumberFormat="1" applyFont="1" applyFill="1" applyBorder="1" applyAlignment="1" applyProtection="1">
      <alignment horizontal="right"/>
    </xf>
    <xf numFmtId="3" fontId="15" fillId="0" borderId="31" xfId="3" applyNumberFormat="1" applyFont="1" applyFill="1" applyBorder="1" applyAlignment="1" applyProtection="1">
      <alignment horizontal="right"/>
    </xf>
    <xf numFmtId="0" fontId="15" fillId="0" borderId="0" xfId="3" applyFont="1"/>
    <xf numFmtId="3" fontId="15" fillId="8" borderId="47" xfId="3" applyNumberFormat="1" applyFont="1" applyFill="1" applyBorder="1" applyAlignment="1" applyProtection="1">
      <alignment horizontal="right" vertical="center"/>
    </xf>
    <xf numFmtId="3" fontId="15" fillId="8" borderId="25" xfId="3" applyNumberFormat="1" applyFont="1" applyFill="1" applyBorder="1" applyAlignment="1" applyProtection="1">
      <alignment horizontal="right" vertical="center"/>
    </xf>
    <xf numFmtId="0" fontId="18" fillId="0" borderId="0" xfId="3" applyFont="1" applyFill="1" applyBorder="1" applyAlignment="1">
      <alignment vertical="center" wrapText="1"/>
    </xf>
    <xf numFmtId="0" fontId="18" fillId="0" borderId="48" xfId="3" applyFont="1" applyFill="1" applyBorder="1" applyAlignment="1">
      <alignment vertical="center"/>
    </xf>
    <xf numFmtId="0" fontId="18" fillId="0" borderId="23" xfId="3" applyFont="1" applyFill="1" applyBorder="1" applyAlignment="1">
      <alignment vertical="center" wrapText="1"/>
    </xf>
    <xf numFmtId="3" fontId="15" fillId="0" borderId="49" xfId="3" applyNumberFormat="1" applyFont="1" applyBorder="1" applyAlignment="1" applyProtection="1">
      <alignment horizontal="right" vertical="center"/>
    </xf>
    <xf numFmtId="3" fontId="15" fillId="0" borderId="17" xfId="3" applyNumberFormat="1" applyFont="1" applyFill="1" applyBorder="1" applyAlignment="1" applyProtection="1">
      <alignment horizontal="right" vertical="center"/>
    </xf>
    <xf numFmtId="3" fontId="15" fillId="0" borderId="23" xfId="3" applyNumberFormat="1" applyFont="1" applyFill="1" applyBorder="1" applyAlignment="1" applyProtection="1">
      <alignment horizontal="right" vertical="center"/>
    </xf>
    <xf numFmtId="3" fontId="15" fillId="0" borderId="49" xfId="3" applyNumberFormat="1" applyFont="1" applyFill="1" applyBorder="1" applyAlignment="1" applyProtection="1">
      <alignment horizontal="right" vertical="center"/>
    </xf>
    <xf numFmtId="0" fontId="15" fillId="0" borderId="50" xfId="3" applyFont="1" applyFill="1" applyBorder="1" applyAlignment="1">
      <alignment vertical="center"/>
    </xf>
    <xf numFmtId="3" fontId="15" fillId="0" borderId="7" xfId="3" applyNumberFormat="1" applyFont="1" applyFill="1" applyBorder="1" applyAlignment="1" applyProtection="1">
      <alignment horizontal="right" vertical="center"/>
    </xf>
    <xf numFmtId="3" fontId="15" fillId="0" borderId="0" xfId="3" applyNumberFormat="1" applyFont="1" applyFill="1" applyBorder="1" applyAlignment="1" applyProtection="1">
      <alignment horizontal="right" vertical="center"/>
    </xf>
    <xf numFmtId="3" fontId="15" fillId="0" borderId="37" xfId="3" applyNumberFormat="1" applyFont="1" applyFill="1" applyBorder="1" applyAlignment="1" applyProtection="1">
      <alignment horizontal="right" vertical="center"/>
    </xf>
    <xf numFmtId="0" fontId="15" fillId="0" borderId="51" xfId="3" applyFont="1" applyFill="1" applyBorder="1" applyAlignment="1">
      <alignment vertical="center"/>
    </xf>
    <xf numFmtId="0" fontId="18" fillId="0" borderId="12" xfId="3" applyFont="1" applyFill="1" applyBorder="1" applyAlignment="1">
      <alignment vertical="center" wrapText="1"/>
    </xf>
    <xf numFmtId="3" fontId="15" fillId="0" borderId="11" xfId="3" applyNumberFormat="1" applyFont="1" applyFill="1" applyBorder="1" applyAlignment="1" applyProtection="1">
      <alignment horizontal="right" vertical="center"/>
    </xf>
    <xf numFmtId="3" fontId="15" fillId="0" borderId="4" xfId="3" applyNumberFormat="1" applyFont="1" applyFill="1" applyBorder="1" applyAlignment="1" applyProtection="1">
      <alignment horizontal="right" vertical="center"/>
    </xf>
    <xf numFmtId="3" fontId="15" fillId="0" borderId="43" xfId="3" applyNumberFormat="1" applyFont="1" applyFill="1" applyBorder="1" applyAlignment="1" applyProtection="1">
      <alignment horizontal="right" vertical="center"/>
    </xf>
    <xf numFmtId="3" fontId="15" fillId="0" borderId="1" xfId="3" applyNumberFormat="1" applyFont="1" applyFill="1" applyBorder="1" applyAlignment="1" applyProtection="1">
      <alignment horizontal="right" vertical="center"/>
    </xf>
    <xf numFmtId="0" fontId="15" fillId="0" borderId="0" xfId="3" applyNumberFormat="1" applyFont="1" applyFill="1" applyBorder="1" applyAlignment="1">
      <alignment horizontal="right"/>
    </xf>
    <xf numFmtId="3" fontId="15" fillId="0" borderId="0" xfId="3" applyNumberFormat="1" applyFont="1" applyBorder="1" applyAlignment="1">
      <alignment horizontal="right"/>
    </xf>
    <xf numFmtId="3" fontId="15" fillId="0" borderId="0" xfId="3" applyNumberFormat="1" applyFont="1" applyBorder="1" applyAlignment="1" applyProtection="1">
      <alignment horizontal="right"/>
    </xf>
    <xf numFmtId="0" fontId="15" fillId="0" borderId="7" xfId="3" quotePrefix="1" applyFont="1" applyBorder="1" applyAlignment="1">
      <alignment horizontal="center" vertical="center"/>
    </xf>
    <xf numFmtId="0" fontId="15" fillId="0" borderId="15" xfId="3" applyFont="1" applyBorder="1" applyAlignment="1">
      <alignment vertical="center" wrapText="1"/>
    </xf>
    <xf numFmtId="0" fontId="15" fillId="0" borderId="11" xfId="3" applyFont="1" applyBorder="1" applyAlignment="1">
      <alignment vertical="center" wrapText="1"/>
    </xf>
    <xf numFmtId="0" fontId="15" fillId="5" borderId="0" xfId="3" applyNumberFormat="1" applyFont="1" applyFill="1" applyBorder="1" applyAlignment="1">
      <alignment horizontal="right"/>
    </xf>
    <xf numFmtId="0" fontId="15" fillId="6" borderId="0" xfId="3" applyNumberFormat="1" applyFont="1" applyFill="1" applyBorder="1" applyAlignment="1">
      <alignment horizontal="right"/>
    </xf>
    <xf numFmtId="3" fontId="15" fillId="0" borderId="39" xfId="3" applyNumberFormat="1" applyFont="1" applyBorder="1" applyAlignment="1" applyProtection="1">
      <alignment vertical="center"/>
      <protection locked="0"/>
    </xf>
    <xf numFmtId="1" fontId="15" fillId="0" borderId="11" xfId="3" applyNumberFormat="1" applyFont="1" applyBorder="1" applyAlignment="1">
      <alignment horizontal="left" vertical="center" wrapText="1"/>
    </xf>
    <xf numFmtId="0" fontId="23" fillId="0" borderId="0" xfId="8" applyFont="1" applyFill="1"/>
    <xf numFmtId="0" fontId="19" fillId="5" borderId="0" xfId="8" applyFont="1" applyFill="1" applyBorder="1" applyAlignment="1">
      <alignment horizontal="right"/>
    </xf>
    <xf numFmtId="0" fontId="15" fillId="0" borderId="15" xfId="3" quotePrefix="1" applyFont="1" applyBorder="1" applyAlignment="1">
      <alignment horizontal="left" vertical="center"/>
    </xf>
    <xf numFmtId="0" fontId="15" fillId="0" borderId="15" xfId="3" quotePrefix="1" applyFont="1" applyBorder="1" applyAlignment="1">
      <alignment horizontal="left" vertical="center" wrapText="1"/>
    </xf>
    <xf numFmtId="165" fontId="15" fillId="0" borderId="0" xfId="3" applyNumberFormat="1" applyFont="1" applyBorder="1" applyAlignment="1">
      <alignment vertical="center"/>
    </xf>
    <xf numFmtId="165" fontId="15" fillId="0" borderId="0" xfId="3" applyNumberFormat="1" applyFont="1" applyBorder="1" applyAlignment="1">
      <alignment vertical="center" wrapText="1"/>
    </xf>
    <xf numFmtId="3" fontId="15" fillId="0" borderId="0" xfId="3" applyNumberFormat="1" applyFont="1" applyBorder="1" applyAlignment="1">
      <alignment horizontal="right" vertical="center"/>
    </xf>
    <xf numFmtId="3" fontId="15" fillId="0" borderId="6" xfId="3" applyNumberFormat="1" applyFont="1" applyBorder="1" applyAlignment="1">
      <alignment horizontal="right" vertical="center"/>
    </xf>
    <xf numFmtId="0" fontId="23" fillId="0" borderId="0" xfId="3" applyFont="1" applyFill="1" applyAlignment="1">
      <alignment vertical="center"/>
    </xf>
    <xf numFmtId="165" fontId="23" fillId="0" borderId="0" xfId="8" applyNumberFormat="1" applyFont="1" applyFill="1" applyBorder="1"/>
    <xf numFmtId="165" fontId="23" fillId="0" borderId="0" xfId="8" applyNumberFormat="1" applyFont="1" applyFill="1" applyBorder="1" applyProtection="1">
      <protection locked="0"/>
    </xf>
    <xf numFmtId="165" fontId="23" fillId="0" borderId="0" xfId="8" applyNumberFormat="1" applyFont="1" applyFill="1"/>
    <xf numFmtId="165" fontId="23" fillId="0" borderId="0" xfId="8" applyNumberFormat="1" applyFont="1" applyFill="1" applyProtection="1">
      <protection locked="0"/>
    </xf>
    <xf numFmtId="165" fontId="19" fillId="0" borderId="0" xfId="8" applyNumberFormat="1" applyFont="1" applyFill="1"/>
    <xf numFmtId="0" fontId="15" fillId="0" borderId="0" xfId="8" applyNumberFormat="1" applyFont="1" applyFill="1" applyBorder="1" applyAlignment="1">
      <alignment horizontal="right"/>
    </xf>
    <xf numFmtId="165" fontId="37" fillId="0" borderId="0" xfId="8" applyNumberFormat="1" applyFont="1" applyFill="1" applyBorder="1"/>
    <xf numFmtId="165" fontId="37" fillId="0" borderId="0" xfId="8" applyNumberFormat="1" applyFont="1" applyFill="1" applyBorder="1" applyProtection="1">
      <protection locked="0"/>
    </xf>
    <xf numFmtId="165" fontId="54" fillId="0" borderId="0" xfId="8" applyNumberFormat="1" applyFont="1" applyFill="1" applyBorder="1"/>
    <xf numFmtId="0" fontId="37" fillId="0" borderId="0" xfId="8" applyFont="1" applyFill="1" applyBorder="1"/>
    <xf numFmtId="0" fontId="37" fillId="0" borderId="0" xfId="8" applyFont="1" applyFill="1"/>
    <xf numFmtId="0" fontId="15" fillId="0" borderId="0" xfId="3" applyFont="1" applyBorder="1" applyAlignment="1" applyProtection="1">
      <alignment vertical="center"/>
      <protection locked="0"/>
    </xf>
    <xf numFmtId="165" fontId="15" fillId="0" borderId="0" xfId="3" applyNumberFormat="1" applyFont="1" applyBorder="1" applyAlignment="1" applyProtection="1">
      <alignment vertical="center"/>
      <protection locked="0"/>
    </xf>
    <xf numFmtId="0" fontId="15" fillId="4" borderId="0" xfId="3" applyFont="1" applyFill="1" applyAlignment="1" applyProtection="1">
      <alignment vertical="center"/>
      <protection locked="0"/>
    </xf>
    <xf numFmtId="3" fontId="15" fillId="0" borderId="0" xfId="3" applyNumberFormat="1" applyFont="1" applyBorder="1" applyAlignment="1" applyProtection="1">
      <alignment horizontal="right" vertical="center"/>
    </xf>
    <xf numFmtId="0" fontId="15" fillId="2" borderId="0" xfId="3" applyFont="1" applyFill="1" applyBorder="1" applyAlignment="1" applyProtection="1">
      <alignment vertical="center"/>
      <protection locked="0"/>
    </xf>
    <xf numFmtId="3" fontId="15" fillId="2" borderId="0" xfId="3" applyNumberFormat="1" applyFont="1" applyFill="1" applyBorder="1" applyAlignment="1" applyProtection="1">
      <alignment horizontal="right" vertical="center"/>
      <protection locked="0"/>
    </xf>
    <xf numFmtId="0" fontId="15" fillId="0" borderId="0" xfId="3" applyFont="1" applyFill="1" applyBorder="1" applyAlignment="1" applyProtection="1">
      <alignment vertical="center"/>
    </xf>
    <xf numFmtId="0" fontId="15" fillId="0" borderId="0" xfId="3" applyFont="1" applyFill="1" applyAlignment="1" applyProtection="1">
      <alignment vertical="center"/>
      <protection locked="0"/>
    </xf>
    <xf numFmtId="0" fontId="15" fillId="2" borderId="0" xfId="3" applyFont="1" applyFill="1" applyAlignment="1" applyProtection="1">
      <alignment vertical="center"/>
      <protection locked="0"/>
    </xf>
    <xf numFmtId="0" fontId="15" fillId="0" borderId="0" xfId="3" applyFont="1" applyAlignment="1" applyProtection="1">
      <alignment vertical="center" wrapText="1"/>
      <protection locked="0"/>
    </xf>
    <xf numFmtId="3" fontId="15" fillId="0" borderId="0" xfId="3" applyNumberFormat="1" applyFont="1" applyFill="1" applyAlignment="1" applyProtection="1">
      <alignment horizontal="right" vertical="center"/>
      <protection locked="0"/>
    </xf>
    <xf numFmtId="0" fontId="15" fillId="9" borderId="0" xfId="3" applyFont="1" applyFill="1" applyAlignment="1">
      <alignment vertical="center"/>
    </xf>
    <xf numFmtId="0" fontId="15" fillId="9" borderId="0" xfId="3" applyFont="1" applyFill="1" applyAlignment="1">
      <alignment vertical="center" wrapText="1"/>
    </xf>
    <xf numFmtId="0" fontId="15" fillId="9" borderId="0" xfId="3" applyFont="1" applyFill="1" applyAlignment="1" applyProtection="1">
      <alignment vertical="center"/>
    </xf>
    <xf numFmtId="3" fontId="15" fillId="0" borderId="23" xfId="3" applyNumberFormat="1" applyFont="1" applyBorder="1" applyAlignment="1" applyProtection="1">
      <alignment horizontal="right" vertical="center"/>
    </xf>
    <xf numFmtId="3" fontId="15" fillId="0" borderId="4" xfId="3" applyNumberFormat="1" applyFont="1" applyBorder="1" applyAlignment="1" applyProtection="1">
      <alignment horizontal="right" vertical="center"/>
    </xf>
    <xf numFmtId="0" fontId="15" fillId="0" borderId="1" xfId="3" applyFont="1" applyBorder="1" applyAlignment="1">
      <alignment horizontal="center" vertical="center"/>
    </xf>
    <xf numFmtId="0" fontId="55" fillId="0" borderId="0" xfId="3" applyFont="1"/>
    <xf numFmtId="0" fontId="55" fillId="0" borderId="0" xfId="3" applyFont="1" applyAlignment="1"/>
    <xf numFmtId="0" fontId="55" fillId="0" borderId="0" xfId="3" applyFont="1" applyAlignment="1">
      <alignment wrapText="1"/>
    </xf>
    <xf numFmtId="3" fontId="55" fillId="0" borderId="0" xfId="3" applyNumberFormat="1" applyFont="1" applyAlignment="1"/>
    <xf numFmtId="0" fontId="43" fillId="0" borderId="0" xfId="3"/>
    <xf numFmtId="0" fontId="43" fillId="0" borderId="0" xfId="3" applyFont="1"/>
    <xf numFmtId="0" fontId="55" fillId="7" borderId="0" xfId="3" applyFont="1" applyFill="1"/>
    <xf numFmtId="169" fontId="55" fillId="0" borderId="0" xfId="3" applyNumberFormat="1" applyFont="1"/>
    <xf numFmtId="0" fontId="55" fillId="7" borderId="0" xfId="3" applyFont="1" applyFill="1" applyBorder="1"/>
    <xf numFmtId="3" fontId="42" fillId="7" borderId="0" xfId="3" applyNumberFormat="1" applyFont="1" applyFill="1" applyBorder="1" applyAlignment="1">
      <alignment horizontal="right"/>
    </xf>
    <xf numFmtId="0" fontId="43" fillId="7" borderId="0" xfId="3" applyFill="1" applyBorder="1"/>
    <xf numFmtId="0" fontId="47" fillId="0" borderId="19" xfId="3" applyFont="1" applyFill="1" applyBorder="1" applyAlignment="1">
      <alignment vertical="center"/>
    </xf>
    <xf numFmtId="0" fontId="47" fillId="0" borderId="52" xfId="3" applyFont="1" applyFill="1" applyBorder="1" applyAlignment="1">
      <alignment vertical="center"/>
    </xf>
    <xf numFmtId="0" fontId="42" fillId="0" borderId="38" xfId="3" applyFont="1" applyFill="1" applyBorder="1" applyAlignment="1">
      <alignment vertical="center"/>
    </xf>
    <xf numFmtId="0" fontId="47" fillId="0" borderId="5" xfId="3" applyFont="1" applyFill="1" applyBorder="1" applyAlignment="1">
      <alignment horizontal="center" vertical="center"/>
    </xf>
    <xf numFmtId="0" fontId="48" fillId="7" borderId="6" xfId="3" applyFont="1" applyFill="1" applyBorder="1" applyAlignment="1">
      <alignment horizontal="center" vertical="center"/>
    </xf>
    <xf numFmtId="0" fontId="48" fillId="7" borderId="1" xfId="3" quotePrefix="1" applyFont="1" applyFill="1" applyBorder="1" applyAlignment="1">
      <alignment horizontal="center" vertical="center"/>
    </xf>
    <xf numFmtId="3" fontId="47" fillId="0" borderId="5" xfId="3" applyNumberFormat="1" applyFont="1" applyFill="1" applyBorder="1" applyAlignment="1" applyProtection="1">
      <alignment horizontal="center" vertical="center" wrapText="1"/>
    </xf>
    <xf numFmtId="3" fontId="15" fillId="0" borderId="6" xfId="3" applyNumberFormat="1" applyFont="1" applyFill="1" applyBorder="1" applyAlignment="1">
      <alignment horizontal="right" vertical="center"/>
    </xf>
    <xf numFmtId="3" fontId="15" fillId="0" borderId="6" xfId="3" applyNumberFormat="1" applyFont="1" applyFill="1" applyBorder="1" applyAlignment="1" applyProtection="1">
      <alignment horizontal="right" vertical="center"/>
    </xf>
    <xf numFmtId="0" fontId="52" fillId="3" borderId="6" xfId="3" applyFont="1" applyFill="1" applyBorder="1" applyAlignment="1">
      <alignment vertical="center" wrapText="1"/>
    </xf>
    <xf numFmtId="0" fontId="18" fillId="0" borderId="7" xfId="3" applyFont="1" applyFill="1" applyBorder="1" applyAlignment="1" applyProtection="1">
      <alignment vertical="center"/>
      <protection locked="0"/>
    </xf>
    <xf numFmtId="3" fontId="15" fillId="4" borderId="6" xfId="3" applyNumberFormat="1" applyFont="1" applyFill="1" applyBorder="1" applyAlignment="1" applyProtection="1">
      <alignment horizontal="right" vertical="center"/>
    </xf>
    <xf numFmtId="3" fontId="23" fillId="0" borderId="53" xfId="3" applyNumberFormat="1" applyFont="1" applyFill="1" applyBorder="1" applyAlignment="1" applyProtection="1">
      <alignment vertical="center"/>
    </xf>
    <xf numFmtId="3" fontId="23" fillId="0" borderId="54" xfId="3" applyNumberFormat="1" applyFont="1" applyFill="1" applyBorder="1" applyAlignment="1" applyProtection="1">
      <alignment vertical="center"/>
    </xf>
    <xf numFmtId="3" fontId="15" fillId="0" borderId="46" xfId="3" applyNumberFormat="1" applyFont="1" applyFill="1" applyBorder="1" applyAlignment="1" applyProtection="1">
      <alignment horizontal="right" vertical="center"/>
      <protection locked="0"/>
    </xf>
    <xf numFmtId="3" fontId="15" fillId="0" borderId="39" xfId="3" applyNumberFormat="1" applyFont="1" applyFill="1" applyBorder="1" applyAlignment="1" applyProtection="1">
      <alignment horizontal="right" vertical="center"/>
    </xf>
    <xf numFmtId="3" fontId="23" fillId="0" borderId="55" xfId="3" applyNumberFormat="1" applyFont="1" applyFill="1" applyBorder="1" applyAlignment="1" applyProtection="1">
      <alignment horizontal="right" vertical="center"/>
    </xf>
    <xf numFmtId="3" fontId="23" fillId="0" borderId="39" xfId="3" applyNumberFormat="1" applyFont="1" applyFill="1" applyBorder="1" applyAlignment="1" applyProtection="1">
      <alignment horizontal="right" vertical="center"/>
    </xf>
    <xf numFmtId="0" fontId="55" fillId="0" borderId="0" xfId="3" applyFont="1" applyFill="1"/>
    <xf numFmtId="3" fontId="23" fillId="0" borderId="46" xfId="3" applyNumberFormat="1" applyFont="1" applyFill="1" applyBorder="1" applyAlignment="1" applyProtection="1">
      <alignment horizontal="right" vertical="center"/>
      <protection locked="0"/>
    </xf>
    <xf numFmtId="3" fontId="15" fillId="0" borderId="31" xfId="3" quotePrefix="1" applyNumberFormat="1" applyFont="1" applyFill="1" applyBorder="1" applyAlignment="1" applyProtection="1">
      <alignment horizontal="right" vertical="center"/>
    </xf>
    <xf numFmtId="3" fontId="23" fillId="0" borderId="46" xfId="3" applyNumberFormat="1" applyFont="1" applyFill="1" applyBorder="1" applyAlignment="1" applyProtection="1">
      <alignment horizontal="right"/>
      <protection locked="0"/>
    </xf>
    <xf numFmtId="3" fontId="23" fillId="0" borderId="31" xfId="3" applyNumberFormat="1" applyFont="1" applyFill="1" applyBorder="1" applyAlignment="1" applyProtection="1">
      <alignment horizontal="right"/>
      <protection locked="0"/>
    </xf>
    <xf numFmtId="3" fontId="23" fillId="0" borderId="55" xfId="3" applyNumberFormat="1" applyFont="1" applyFill="1" applyBorder="1" applyAlignment="1" applyProtection="1">
      <alignment horizontal="right"/>
    </xf>
    <xf numFmtId="3" fontId="23" fillId="0" borderId="39" xfId="3" applyNumberFormat="1" applyFont="1" applyFill="1" applyBorder="1" applyAlignment="1" applyProtection="1">
      <alignment horizontal="right"/>
    </xf>
    <xf numFmtId="3" fontId="15" fillId="0" borderId="39" xfId="3" applyNumberFormat="1" applyFont="1" applyBorder="1" applyAlignment="1" applyProtection="1">
      <alignment horizontal="right"/>
      <protection locked="0"/>
    </xf>
    <xf numFmtId="3" fontId="15" fillId="0" borderId="46" xfId="3" applyNumberFormat="1" applyFont="1" applyFill="1" applyBorder="1" applyAlignment="1" applyProtection="1">
      <alignment horizontal="right"/>
      <protection locked="0"/>
    </xf>
    <xf numFmtId="3" fontId="15" fillId="0" borderId="31" xfId="3" applyNumberFormat="1" applyFont="1" applyFill="1" applyBorder="1" applyAlignment="1" applyProtection="1">
      <alignment horizontal="right"/>
      <protection locked="0"/>
    </xf>
    <xf numFmtId="3" fontId="15" fillId="0" borderId="16" xfId="3" applyNumberFormat="1" applyFont="1" applyFill="1" applyBorder="1" applyAlignment="1" applyProtection="1">
      <alignment horizontal="right" vertical="center"/>
      <protection locked="0"/>
    </xf>
    <xf numFmtId="3" fontId="15" fillId="0" borderId="40" xfId="3" applyNumberFormat="1" applyFont="1" applyFill="1" applyBorder="1" applyAlignment="1" applyProtection="1">
      <alignment horizontal="right" vertical="center"/>
      <protection locked="0"/>
    </xf>
    <xf numFmtId="0" fontId="62" fillId="4" borderId="0" xfId="3" applyFont="1" applyFill="1" applyAlignment="1">
      <alignment vertical="center"/>
    </xf>
    <xf numFmtId="0" fontId="42" fillId="0" borderId="0" xfId="3" applyFont="1" applyBorder="1" applyAlignment="1">
      <alignment vertical="center"/>
    </xf>
    <xf numFmtId="0" fontId="42" fillId="0" borderId="0" xfId="0" applyFont="1" applyAlignment="1">
      <alignment horizontal="right" wrapText="1"/>
    </xf>
    <xf numFmtId="49" fontId="59" fillId="10" borderId="21" xfId="0" applyNumberFormat="1" applyFont="1" applyFill="1" applyBorder="1" applyAlignment="1" applyProtection="1">
      <alignment horizontal="center" vertical="center"/>
      <protection locked="0"/>
    </xf>
    <xf numFmtId="0" fontId="15" fillId="0" borderId="50" xfId="8" applyFont="1" applyFill="1" applyBorder="1" applyAlignment="1">
      <alignment horizontal="left" vertical="center" wrapText="1"/>
    </xf>
    <xf numFmtId="0" fontId="15" fillId="0" borderId="51" xfId="8" applyFont="1" applyFill="1" applyBorder="1" applyAlignment="1">
      <alignment horizontal="left" vertical="center" wrapText="1"/>
    </xf>
    <xf numFmtId="0" fontId="15" fillId="6" borderId="56" xfId="8" applyFont="1" applyFill="1" applyBorder="1" applyAlignment="1">
      <alignment horizontal="left" wrapText="1"/>
    </xf>
    <xf numFmtId="0" fontId="15" fillId="6" borderId="57" xfId="8" applyFont="1" applyFill="1" applyBorder="1" applyAlignment="1">
      <alignment horizontal="left" wrapText="1"/>
    </xf>
    <xf numFmtId="0" fontId="15" fillId="6" borderId="58" xfId="8" applyFont="1" applyFill="1" applyBorder="1" applyAlignment="1">
      <alignment horizontal="left" wrapText="1"/>
    </xf>
    <xf numFmtId="3" fontId="15" fillId="0" borderId="13" xfId="3" applyNumberFormat="1" applyFont="1" applyBorder="1" applyAlignment="1" applyProtection="1">
      <alignment horizontal="right" vertical="center"/>
      <protection locked="0"/>
    </xf>
    <xf numFmtId="3" fontId="15" fillId="0" borderId="41" xfId="3" applyNumberFormat="1" applyFont="1" applyBorder="1" applyAlignment="1" applyProtection="1">
      <alignment horizontal="right" vertical="center"/>
      <protection locked="0"/>
    </xf>
    <xf numFmtId="3" fontId="15" fillId="0" borderId="41" xfId="3" applyNumberFormat="1" applyFont="1" applyFill="1" applyBorder="1" applyAlignment="1" applyProtection="1">
      <alignment horizontal="right" vertical="center"/>
      <protection locked="0"/>
    </xf>
    <xf numFmtId="0" fontId="15" fillId="0" borderId="23" xfId="8" applyFont="1" applyFill="1" applyBorder="1" applyAlignment="1">
      <alignment horizontal="left"/>
    </xf>
    <xf numFmtId="0" fontId="15" fillId="0" borderId="12" xfId="8" applyFont="1" applyFill="1" applyBorder="1" applyAlignment="1">
      <alignment horizontal="left"/>
    </xf>
    <xf numFmtId="0" fontId="15" fillId="0" borderId="12" xfId="8" applyFont="1" applyFill="1" applyBorder="1"/>
    <xf numFmtId="0" fontId="26" fillId="0" borderId="59" xfId="8" applyFont="1" applyFill="1" applyBorder="1" applyAlignment="1">
      <alignment horizontal="left" vertical="center" wrapText="1"/>
    </xf>
    <xf numFmtId="3" fontId="15" fillId="0" borderId="49" xfId="3" applyNumberFormat="1" applyFont="1" applyBorder="1" applyAlignment="1" applyProtection="1">
      <alignment horizontal="right" vertical="center"/>
      <protection locked="0"/>
    </xf>
    <xf numFmtId="0" fontId="30" fillId="0" borderId="23" xfId="8" applyFont="1" applyFill="1" applyBorder="1" applyAlignment="1">
      <alignment wrapText="1"/>
    </xf>
    <xf numFmtId="0" fontId="30" fillId="0" borderId="0" xfId="8" applyFont="1" applyFill="1" applyBorder="1" applyAlignment="1">
      <alignment wrapText="1"/>
    </xf>
    <xf numFmtId="0" fontId="31" fillId="0" borderId="0" xfId="8" applyFont="1" applyFill="1" applyBorder="1" applyAlignment="1">
      <alignment wrapText="1"/>
    </xf>
    <xf numFmtId="0" fontId="30" fillId="0" borderId="12" xfId="8" applyFont="1" applyFill="1" applyBorder="1" applyAlignment="1">
      <alignment wrapText="1"/>
    </xf>
    <xf numFmtId="0" fontId="25" fillId="0" borderId="23" xfId="3" applyFont="1" applyFill="1" applyBorder="1" applyAlignment="1">
      <alignment vertical="center" wrapText="1"/>
    </xf>
    <xf numFmtId="0" fontId="25" fillId="0" borderId="30" xfId="3" applyFont="1" applyFill="1" applyBorder="1" applyAlignment="1">
      <alignment vertical="center" wrapText="1"/>
    </xf>
    <xf numFmtId="0" fontId="25" fillId="0" borderId="32" xfId="3" applyFont="1" applyFill="1" applyBorder="1" applyAlignment="1">
      <alignment vertical="center" wrapText="1"/>
    </xf>
    <xf numFmtId="0" fontId="25" fillId="0" borderId="12" xfId="3" applyFont="1" applyFill="1" applyBorder="1" applyAlignment="1">
      <alignment vertical="center" wrapText="1"/>
    </xf>
    <xf numFmtId="0" fontId="27" fillId="0" borderId="40" xfId="8" applyFont="1" applyFill="1" applyBorder="1"/>
    <xf numFmtId="3" fontId="15" fillId="0" borderId="41" xfId="3" applyNumberFormat="1" applyFont="1" applyBorder="1" applyAlignment="1" applyProtection="1">
      <alignment vertical="center"/>
      <protection locked="0"/>
    </xf>
    <xf numFmtId="0" fontId="36" fillId="0" borderId="23" xfId="8" applyFont="1" applyFill="1" applyBorder="1"/>
    <xf numFmtId="0" fontId="36" fillId="0" borderId="12" xfId="8" applyFont="1" applyFill="1" applyBorder="1"/>
    <xf numFmtId="0" fontId="15" fillId="0" borderId="0" xfId="8" applyFont="1" applyFill="1" applyBorder="1" applyAlignment="1">
      <alignment horizontal="left" wrapText="1"/>
    </xf>
    <xf numFmtId="0" fontId="20" fillId="0" borderId="23" xfId="8" applyFont="1" applyFill="1" applyBorder="1" applyAlignment="1">
      <alignment horizontal="left" wrapText="1"/>
    </xf>
    <xf numFmtId="0" fontId="20" fillId="0" borderId="36" xfId="8" applyFont="1" applyFill="1" applyBorder="1" applyAlignment="1">
      <alignment horizontal="left" wrapText="1"/>
    </xf>
    <xf numFmtId="0" fontId="20" fillId="0" borderId="0" xfId="8" applyFont="1" applyFill="1" applyBorder="1" applyAlignment="1">
      <alignment horizontal="left" wrapText="1"/>
    </xf>
    <xf numFmtId="0" fontId="20" fillId="0" borderId="12" xfId="8" applyFont="1" applyFill="1" applyBorder="1" applyAlignment="1">
      <alignment horizontal="left" wrapText="1"/>
    </xf>
    <xf numFmtId="3" fontId="15" fillId="0" borderId="41" xfId="3" applyNumberFormat="1" applyFont="1" applyBorder="1" applyAlignment="1" applyProtection="1">
      <alignment horizontal="right"/>
      <protection locked="0"/>
    </xf>
    <xf numFmtId="0" fontId="63" fillId="0" borderId="0" xfId="0" applyFont="1"/>
    <xf numFmtId="0" fontId="15" fillId="11" borderId="0" xfId="3" applyFont="1" applyFill="1" applyAlignment="1">
      <alignment vertical="center"/>
    </xf>
    <xf numFmtId="3" fontId="15" fillId="0" borderId="39" xfId="3" applyNumberFormat="1" applyFont="1" applyBorder="1" applyAlignment="1" applyProtection="1">
      <alignment horizontal="right" vertical="center"/>
    </xf>
    <xf numFmtId="3" fontId="15" fillId="0" borderId="38" xfId="3" applyNumberFormat="1" applyFont="1" applyBorder="1" applyAlignment="1" applyProtection="1">
      <alignment vertical="center"/>
    </xf>
    <xf numFmtId="0" fontId="0" fillId="7" borderId="0" xfId="0" applyFill="1"/>
    <xf numFmtId="3" fontId="103" fillId="7" borderId="0" xfId="0" applyNumberFormat="1" applyFont="1" applyFill="1"/>
    <xf numFmtId="1" fontId="15" fillId="0" borderId="10" xfId="3" applyNumberFormat="1" applyFont="1" applyBorder="1" applyAlignment="1">
      <alignment horizontal="center" vertical="center"/>
    </xf>
    <xf numFmtId="3" fontId="55" fillId="0" borderId="0" xfId="3" applyNumberFormat="1" applyFont="1" applyAlignment="1" applyProtection="1"/>
    <xf numFmtId="3" fontId="42" fillId="7" borderId="0" xfId="3" applyNumberFormat="1" applyFont="1" applyFill="1" applyBorder="1" applyAlignment="1" applyProtection="1">
      <alignment horizontal="right"/>
    </xf>
    <xf numFmtId="3" fontId="47" fillId="0" borderId="1" xfId="3" quotePrefix="1" applyNumberFormat="1" applyFont="1" applyFill="1" applyBorder="1" applyAlignment="1" applyProtection="1">
      <alignment horizontal="center" vertical="center"/>
    </xf>
    <xf numFmtId="0" fontId="43" fillId="0" borderId="0" xfId="3" applyProtection="1"/>
    <xf numFmtId="0" fontId="15" fillId="0" borderId="51" xfId="8" applyFont="1" applyFill="1" applyBorder="1" applyAlignment="1">
      <alignment horizontal="left" wrapText="1"/>
    </xf>
    <xf numFmtId="0" fontId="15" fillId="0" borderId="23" xfId="8" quotePrefix="1" applyFont="1" applyFill="1" applyBorder="1" applyAlignment="1">
      <alignment horizontal="left" vertical="center" wrapText="1"/>
    </xf>
    <xf numFmtId="0" fontId="15" fillId="0" borderId="12" xfId="8" quotePrefix="1" applyFont="1" applyFill="1" applyBorder="1" applyAlignment="1">
      <alignment vertical="center" wrapText="1"/>
    </xf>
    <xf numFmtId="0" fontId="15" fillId="0" borderId="23" xfId="8" quotePrefix="1" applyFont="1" applyFill="1" applyBorder="1" applyAlignment="1">
      <alignment horizontal="left"/>
    </xf>
    <xf numFmtId="0" fontId="15" fillId="0" borderId="12" xfId="8" quotePrefix="1" applyFont="1" applyFill="1" applyBorder="1"/>
    <xf numFmtId="0" fontId="15" fillId="0" borderId="0" xfId="3" applyFont="1" applyAlignment="1">
      <alignment horizontal="right" vertical="center"/>
    </xf>
    <xf numFmtId="0" fontId="121" fillId="0" borderId="0" xfId="5"/>
    <xf numFmtId="0" fontId="15" fillId="0" borderId="0" xfId="5" applyFont="1" applyAlignment="1">
      <alignment horizontal="left" vertical="center" wrapText="1"/>
    </xf>
    <xf numFmtId="0" fontId="17" fillId="0" borderId="0" xfId="5" applyFont="1" applyAlignment="1">
      <alignment vertical="center" wrapText="1"/>
    </xf>
    <xf numFmtId="0" fontId="121" fillId="0" borderId="0" xfId="5" applyAlignment="1"/>
    <xf numFmtId="0" fontId="121" fillId="0" borderId="0" xfId="5" applyFill="1"/>
    <xf numFmtId="0" fontId="121" fillId="0" borderId="0" xfId="5" quotePrefix="1"/>
    <xf numFmtId="169" fontId="77" fillId="0" borderId="0" xfId="3" applyNumberFormat="1" applyFont="1" applyBorder="1" applyAlignment="1">
      <alignment horizontal="center"/>
    </xf>
    <xf numFmtId="169" fontId="121" fillId="0" borderId="0" xfId="5" applyNumberFormat="1" applyBorder="1"/>
    <xf numFmtId="169" fontId="81" fillId="0" borderId="0" xfId="3" applyNumberFormat="1" applyFont="1" applyBorder="1" applyAlignment="1">
      <alignment horizontal="center"/>
    </xf>
    <xf numFmtId="169" fontId="72" fillId="12" borderId="0" xfId="3" applyNumberFormat="1" applyFont="1" applyFill="1" applyBorder="1" applyAlignment="1">
      <alignment horizontal="center"/>
    </xf>
    <xf numFmtId="169" fontId="72" fillId="2" borderId="0" xfId="3" applyNumberFormat="1" applyFont="1" applyFill="1" applyBorder="1" applyAlignment="1">
      <alignment horizontal="center"/>
    </xf>
    <xf numFmtId="169" fontId="68" fillId="0" borderId="0" xfId="3" applyNumberFormat="1" applyFont="1" applyBorder="1" applyAlignment="1">
      <alignment horizontal="center"/>
    </xf>
    <xf numFmtId="169" fontId="77" fillId="6" borderId="0" xfId="3" applyNumberFormat="1" applyFont="1" applyFill="1" applyBorder="1" applyAlignment="1">
      <alignment horizontal="center"/>
    </xf>
    <xf numFmtId="169" fontId="68" fillId="6" borderId="0" xfId="3" applyNumberFormat="1" applyFont="1" applyFill="1" applyBorder="1" applyAlignment="1">
      <alignment horizontal="center"/>
    </xf>
    <xf numFmtId="0" fontId="121" fillId="0" borderId="0" xfId="5" applyBorder="1"/>
    <xf numFmtId="169" fontId="69" fillId="6" borderId="0" xfId="3" applyNumberFormat="1" applyFont="1" applyFill="1" applyBorder="1" applyAlignment="1">
      <alignment horizontal="center"/>
    </xf>
    <xf numFmtId="0" fontId="77" fillId="0" borderId="0" xfId="3" quotePrefix="1" applyNumberFormat="1" applyFont="1" applyBorder="1" applyAlignment="1">
      <alignment horizontal="center"/>
    </xf>
    <xf numFmtId="0" fontId="77" fillId="0" borderId="0" xfId="3" quotePrefix="1" applyNumberFormat="1" applyFont="1" applyFill="1" applyBorder="1" applyAlignment="1">
      <alignment horizontal="center"/>
    </xf>
    <xf numFmtId="172" fontId="77" fillId="0" borderId="0" xfId="3" quotePrefix="1" applyNumberFormat="1" applyFont="1" applyFill="1" applyBorder="1" applyAlignment="1">
      <alignment horizontal="center"/>
    </xf>
    <xf numFmtId="0" fontId="77" fillId="6" borderId="0" xfId="3" quotePrefix="1" applyNumberFormat="1" applyFont="1" applyFill="1" applyBorder="1" applyAlignment="1">
      <alignment horizontal="center"/>
    </xf>
    <xf numFmtId="0" fontId="20" fillId="0" borderId="60" xfId="8" applyFont="1" applyFill="1" applyBorder="1" applyAlignment="1">
      <alignment vertical="center" wrapText="1"/>
    </xf>
    <xf numFmtId="0" fontId="20" fillId="0" borderId="60" xfId="8" applyFont="1" applyFill="1" applyBorder="1" applyAlignment="1">
      <alignment horizontal="left" vertical="center" wrapText="1"/>
    </xf>
    <xf numFmtId="0" fontId="15" fillId="0" borderId="0" xfId="8" quotePrefix="1" applyFont="1" applyFill="1" applyBorder="1" applyAlignment="1">
      <alignment horizontal="left" vertical="center" wrapText="1"/>
    </xf>
    <xf numFmtId="0" fontId="15" fillId="0" borderId="61" xfId="8" applyFont="1" applyFill="1" applyBorder="1" applyAlignment="1">
      <alignment horizontal="left" vertical="center" wrapText="1"/>
    </xf>
    <xf numFmtId="0" fontId="15" fillId="0" borderId="37" xfId="8" applyFont="1" applyFill="1" applyBorder="1" applyAlignment="1">
      <alignment horizontal="left" vertical="center" wrapText="1"/>
    </xf>
    <xf numFmtId="0" fontId="20" fillId="0" borderId="37" xfId="8" applyFont="1" applyFill="1" applyBorder="1" applyAlignment="1">
      <alignment horizontal="left" vertical="center" wrapText="1"/>
    </xf>
    <xf numFmtId="0" fontId="7" fillId="0" borderId="1" xfId="0" applyFont="1" applyFill="1" applyBorder="1" applyAlignment="1" applyProtection="1">
      <alignment horizontal="left"/>
    </xf>
    <xf numFmtId="3" fontId="21" fillId="0" borderId="44" xfId="3" applyNumberFormat="1" applyFont="1" applyFill="1" applyBorder="1" applyAlignment="1" applyProtection="1">
      <alignment vertical="center"/>
    </xf>
    <xf numFmtId="3" fontId="21" fillId="0" borderId="45" xfId="3" applyNumberFormat="1" applyFont="1" applyFill="1" applyBorder="1" applyAlignment="1" applyProtection="1">
      <alignment vertical="center"/>
    </xf>
    <xf numFmtId="3" fontId="105" fillId="3" borderId="10" xfId="3" applyNumberFormat="1" applyFont="1" applyFill="1" applyBorder="1" applyAlignment="1">
      <alignment vertical="center"/>
    </xf>
    <xf numFmtId="3" fontId="21" fillId="0" borderId="46" xfId="3" applyNumberFormat="1" applyFont="1" applyFill="1" applyBorder="1" applyAlignment="1" applyProtection="1">
      <alignment horizontal="right" vertical="center"/>
    </xf>
    <xf numFmtId="3" fontId="21" fillId="0" borderId="31" xfId="3" applyNumberFormat="1" applyFont="1" applyFill="1" applyBorder="1" applyAlignment="1" applyProtection="1">
      <alignment horizontal="right" vertical="center"/>
    </xf>
    <xf numFmtId="0" fontId="18" fillId="2" borderId="7" xfId="0" applyFont="1" applyFill="1" applyBorder="1" applyAlignment="1" applyProtection="1">
      <alignment vertical="center" wrapText="1"/>
      <protection locked="0"/>
    </xf>
    <xf numFmtId="0" fontId="18" fillId="0" borderId="0" xfId="3" applyFont="1" applyAlignment="1">
      <alignment horizontal="center" wrapText="1"/>
    </xf>
    <xf numFmtId="0" fontId="91" fillId="0" borderId="0" xfId="3" applyFont="1" applyFill="1" applyBorder="1" applyAlignment="1">
      <alignment horizontal="left"/>
    </xf>
    <xf numFmtId="0" fontId="20" fillId="6" borderId="0" xfId="9" quotePrefix="1" applyFont="1" applyFill="1" applyBorder="1" applyAlignment="1">
      <alignment horizontal="left"/>
    </xf>
    <xf numFmtId="0" fontId="121" fillId="7" borderId="0" xfId="5" applyFill="1"/>
    <xf numFmtId="0" fontId="121" fillId="7" borderId="0" xfId="5" applyFill="1" applyAlignment="1"/>
    <xf numFmtId="1" fontId="68" fillId="12" borderId="62" xfId="3" quotePrefix="1" applyNumberFormat="1" applyFont="1" applyFill="1" applyBorder="1" applyAlignment="1">
      <alignment horizontal="center"/>
    </xf>
    <xf numFmtId="0" fontId="15" fillId="12" borderId="63" xfId="3" applyFont="1" applyFill="1" applyBorder="1"/>
    <xf numFmtId="1" fontId="68" fillId="12" borderId="64" xfId="3" quotePrefix="1" applyNumberFormat="1" applyFont="1" applyFill="1" applyBorder="1" applyAlignment="1">
      <alignment horizontal="center"/>
    </xf>
    <xf numFmtId="0" fontId="15" fillId="12" borderId="65" xfId="3" applyFont="1" applyFill="1" applyBorder="1"/>
    <xf numFmtId="0" fontId="15" fillId="12" borderId="64" xfId="3" applyFont="1" applyFill="1" applyBorder="1"/>
    <xf numFmtId="0" fontId="15" fillId="12" borderId="64" xfId="3" quotePrefix="1" applyFont="1" applyFill="1" applyBorder="1" applyAlignment="1">
      <alignment horizontal="left"/>
    </xf>
    <xf numFmtId="169" fontId="68" fillId="12" borderId="64" xfId="3" quotePrefix="1" applyNumberFormat="1" applyFont="1" applyFill="1" applyBorder="1" applyAlignment="1">
      <alignment horizontal="center"/>
    </xf>
    <xf numFmtId="169" fontId="69" fillId="12" borderId="64" xfId="3" quotePrefix="1" applyNumberFormat="1" applyFont="1" applyFill="1" applyBorder="1" applyAlignment="1">
      <alignment horizontal="center"/>
    </xf>
    <xf numFmtId="0" fontId="70" fillId="12" borderId="64" xfId="3" applyFont="1" applyFill="1" applyBorder="1"/>
    <xf numFmtId="169" fontId="71" fillId="12" borderId="64" xfId="3" quotePrefix="1" applyNumberFormat="1" applyFont="1" applyFill="1" applyBorder="1" applyAlignment="1">
      <alignment horizontal="center" vertical="center"/>
    </xf>
    <xf numFmtId="0" fontId="30" fillId="12" borderId="64" xfId="3" applyFont="1" applyFill="1" applyBorder="1" applyAlignment="1">
      <alignment wrapText="1"/>
    </xf>
    <xf numFmtId="169" fontId="71" fillId="12" borderId="64" xfId="3" quotePrefix="1" applyNumberFormat="1" applyFont="1" applyFill="1" applyBorder="1" applyAlignment="1">
      <alignment horizontal="center"/>
    </xf>
    <xf numFmtId="0" fontId="30" fillId="12" borderId="64" xfId="3" applyFont="1" applyFill="1" applyBorder="1"/>
    <xf numFmtId="169" fontId="68" fillId="12" borderId="66" xfId="3" quotePrefix="1" applyNumberFormat="1" applyFont="1" applyFill="1" applyBorder="1" applyAlignment="1">
      <alignment horizontal="center"/>
    </xf>
    <xf numFmtId="0" fontId="15" fillId="12" borderId="66" xfId="3" applyFont="1" applyFill="1" applyBorder="1"/>
    <xf numFmtId="169" fontId="69" fillId="12" borderId="66" xfId="3" quotePrefix="1" applyNumberFormat="1" applyFont="1" applyFill="1" applyBorder="1" applyAlignment="1">
      <alignment horizontal="center"/>
    </xf>
    <xf numFmtId="0" fontId="70" fillId="12" borderId="66" xfId="3" applyFont="1" applyFill="1" applyBorder="1"/>
    <xf numFmtId="169" fontId="68" fillId="12" borderId="67" xfId="3" quotePrefix="1" applyNumberFormat="1" applyFont="1" applyFill="1" applyBorder="1" applyAlignment="1">
      <alignment horizontal="center"/>
    </xf>
    <xf numFmtId="0" fontId="15" fillId="12" borderId="67" xfId="3" applyFont="1" applyFill="1" applyBorder="1"/>
    <xf numFmtId="0" fontId="20" fillId="12" borderId="0" xfId="9" quotePrefix="1" applyFont="1" applyFill="1" applyBorder="1" applyAlignment="1">
      <alignment horizontal="left"/>
    </xf>
    <xf numFmtId="0" fontId="108" fillId="12" borderId="14" xfId="9" applyFont="1" applyFill="1" applyBorder="1"/>
    <xf numFmtId="169" fontId="72" fillId="12" borderId="41" xfId="3" applyNumberFormat="1" applyFont="1" applyFill="1" applyBorder="1" applyAlignment="1">
      <alignment horizontal="center"/>
    </xf>
    <xf numFmtId="169" fontId="60" fillId="12" borderId="13" xfId="3" applyNumberFormat="1" applyFont="1" applyFill="1" applyBorder="1" applyAlignment="1">
      <alignment horizontal="left"/>
    </xf>
    <xf numFmtId="169" fontId="75" fillId="12" borderId="13" xfId="3" applyNumberFormat="1" applyFont="1" applyFill="1" applyBorder="1" applyAlignment="1">
      <alignment horizontal="left"/>
    </xf>
    <xf numFmtId="169" fontId="77" fillId="12" borderId="68" xfId="3" quotePrefix="1" applyNumberFormat="1" applyFont="1" applyFill="1" applyBorder="1" applyAlignment="1">
      <alignment horizontal="center"/>
    </xf>
    <xf numFmtId="0" fontId="78" fillId="12" borderId="69" xfId="3" applyFont="1" applyFill="1" applyBorder="1"/>
    <xf numFmtId="169" fontId="77" fillId="12" borderId="64" xfId="3" quotePrefix="1" applyNumberFormat="1" applyFont="1" applyFill="1" applyBorder="1" applyAlignment="1">
      <alignment horizontal="center"/>
    </xf>
    <xf numFmtId="0" fontId="78" fillId="12" borderId="65" xfId="3" applyFont="1" applyFill="1" applyBorder="1"/>
    <xf numFmtId="0" fontId="78" fillId="12" borderId="64" xfId="3" applyFont="1" applyFill="1" applyBorder="1"/>
    <xf numFmtId="0" fontId="76" fillId="12" borderId="64" xfId="3" applyFont="1" applyFill="1" applyBorder="1"/>
    <xf numFmtId="0" fontId="78" fillId="12" borderId="64" xfId="3" applyFont="1" applyFill="1" applyBorder="1" applyAlignment="1">
      <alignment horizontal="left"/>
    </xf>
    <xf numFmtId="169" fontId="77" fillId="12" borderId="64" xfId="3" applyNumberFormat="1" applyFont="1" applyFill="1" applyBorder="1" applyAlignment="1">
      <alignment horizontal="center"/>
    </xf>
    <xf numFmtId="0" fontId="78" fillId="12" borderId="64" xfId="3" applyFont="1" applyFill="1" applyBorder="1" applyAlignment="1">
      <alignment horizontal="left" wrapText="1"/>
    </xf>
    <xf numFmtId="169" fontId="81" fillId="12" borderId="66" xfId="3" applyNumberFormat="1" applyFont="1" applyFill="1" applyBorder="1" applyAlignment="1">
      <alignment horizontal="center"/>
    </xf>
    <xf numFmtId="0" fontId="82" fillId="12" borderId="66" xfId="3" applyFont="1" applyFill="1" applyBorder="1"/>
    <xf numFmtId="169" fontId="61" fillId="12" borderId="16" xfId="3" applyNumberFormat="1" applyFont="1" applyFill="1" applyBorder="1" applyAlignment="1">
      <alignment horizontal="left"/>
    </xf>
    <xf numFmtId="169" fontId="77" fillId="12" borderId="68" xfId="3" applyNumberFormat="1" applyFont="1" applyFill="1" applyBorder="1" applyAlignment="1">
      <alignment horizontal="center"/>
    </xf>
    <xf numFmtId="0" fontId="15" fillId="12" borderId="69" xfId="3" applyFont="1" applyFill="1" applyBorder="1"/>
    <xf numFmtId="169" fontId="77" fillId="12" borderId="70" xfId="3" applyNumberFormat="1" applyFont="1" applyFill="1" applyBorder="1" applyAlignment="1">
      <alignment horizontal="center"/>
    </xf>
    <xf numFmtId="0" fontId="30" fillId="12" borderId="70" xfId="3" applyFont="1" applyFill="1" applyBorder="1"/>
    <xf numFmtId="169" fontId="60" fillId="12" borderId="16" xfId="3" applyNumberFormat="1" applyFont="1" applyFill="1" applyBorder="1" applyAlignment="1">
      <alignment horizontal="left"/>
    </xf>
    <xf numFmtId="169" fontId="68" fillId="12" borderId="64" xfId="3" applyNumberFormat="1" applyFont="1" applyFill="1" applyBorder="1" applyAlignment="1">
      <alignment horizontal="center"/>
    </xf>
    <xf numFmtId="169" fontId="68" fillId="12" borderId="70" xfId="3" applyNumberFormat="1" applyFont="1" applyFill="1" applyBorder="1" applyAlignment="1">
      <alignment horizontal="center"/>
    </xf>
    <xf numFmtId="0" fontId="15" fillId="12" borderId="70" xfId="3" applyFont="1" applyFill="1" applyBorder="1"/>
    <xf numFmtId="169" fontId="77" fillId="12" borderId="67" xfId="3" applyNumberFormat="1" applyFont="1" applyFill="1" applyBorder="1" applyAlignment="1">
      <alignment horizontal="center"/>
    </xf>
    <xf numFmtId="0" fontId="30" fillId="12" borderId="67" xfId="3" applyFont="1" applyFill="1" applyBorder="1"/>
    <xf numFmtId="169" fontId="68" fillId="12" borderId="68" xfId="3" applyNumberFormat="1" applyFont="1" applyFill="1" applyBorder="1" applyAlignment="1">
      <alignment horizontal="center"/>
    </xf>
    <xf numFmtId="0" fontId="15" fillId="12" borderId="68" xfId="3" applyFont="1" applyFill="1" applyBorder="1"/>
    <xf numFmtId="169" fontId="77" fillId="12" borderId="66" xfId="3" applyNumberFormat="1" applyFont="1" applyFill="1" applyBorder="1" applyAlignment="1">
      <alignment horizontal="center"/>
    </xf>
    <xf numFmtId="0" fontId="90" fillId="12" borderId="66" xfId="3" applyFont="1" applyFill="1" applyBorder="1"/>
    <xf numFmtId="169" fontId="68" fillId="12" borderId="62" xfId="3" applyNumberFormat="1" applyFont="1" applyFill="1" applyBorder="1" applyAlignment="1">
      <alignment horizontal="center"/>
    </xf>
    <xf numFmtId="0" fontId="15" fillId="12" borderId="62" xfId="3" applyFont="1" applyFill="1" applyBorder="1"/>
    <xf numFmtId="169" fontId="69" fillId="12" borderId="64" xfId="3" applyNumberFormat="1" applyFont="1" applyFill="1" applyBorder="1" applyAlignment="1">
      <alignment horizontal="center"/>
    </xf>
    <xf numFmtId="169" fontId="68" fillId="12" borderId="67" xfId="3" applyNumberFormat="1" applyFont="1" applyFill="1" applyBorder="1" applyAlignment="1">
      <alignment horizontal="center"/>
    </xf>
    <xf numFmtId="0" fontId="15" fillId="12" borderId="67" xfId="3" applyFont="1" applyFill="1" applyBorder="1" applyAlignment="1">
      <alignment horizontal="left" wrapText="1"/>
    </xf>
    <xf numFmtId="0" fontId="77" fillId="12" borderId="71" xfId="3" quotePrefix="1" applyNumberFormat="1" applyFont="1" applyFill="1" applyBorder="1" applyAlignment="1">
      <alignment horizontal="center"/>
    </xf>
    <xf numFmtId="0" fontId="42" fillId="12" borderId="71" xfId="3" applyFont="1" applyFill="1" applyBorder="1" applyAlignment="1">
      <alignment horizontal="left"/>
    </xf>
    <xf numFmtId="0" fontId="77" fillId="12" borderId="64" xfId="3" quotePrefix="1" applyNumberFormat="1" applyFont="1" applyFill="1" applyBorder="1" applyAlignment="1">
      <alignment horizontal="center"/>
    </xf>
    <xf numFmtId="0" fontId="42" fillId="12" borderId="64" xfId="3" applyFont="1" applyFill="1" applyBorder="1" applyAlignment="1">
      <alignment horizontal="left"/>
    </xf>
    <xf numFmtId="0" fontId="91" fillId="12" borderId="64" xfId="3" applyFont="1" applyFill="1" applyBorder="1" applyAlignment="1">
      <alignment horizontal="left"/>
    </xf>
    <xf numFmtId="0" fontId="42" fillId="12" borderId="64" xfId="3" quotePrefix="1" applyFont="1" applyFill="1" applyBorder="1" applyAlignment="1">
      <alignment horizontal="left"/>
    </xf>
    <xf numFmtId="0" fontId="77" fillId="12" borderId="67" xfId="3" quotePrefix="1" applyNumberFormat="1" applyFont="1" applyFill="1" applyBorder="1" applyAlignment="1">
      <alignment horizontal="center"/>
    </xf>
    <xf numFmtId="0" fontId="42" fillId="12" borderId="67" xfId="3" applyFont="1" applyFill="1" applyBorder="1" applyAlignment="1">
      <alignment horizontal="left"/>
    </xf>
    <xf numFmtId="0" fontId="91" fillId="12" borderId="71" xfId="3" applyFont="1" applyFill="1" applyBorder="1" applyAlignment="1">
      <alignment horizontal="left"/>
    </xf>
    <xf numFmtId="0" fontId="77" fillId="12" borderId="68" xfId="3" quotePrefix="1" applyNumberFormat="1" applyFont="1" applyFill="1" applyBorder="1" applyAlignment="1">
      <alignment horizontal="center"/>
    </xf>
    <xf numFmtId="0" fontId="42" fillId="12" borderId="68" xfId="3" applyFont="1" applyFill="1" applyBorder="1" applyAlignment="1">
      <alignment horizontal="left"/>
    </xf>
    <xf numFmtId="172" fontId="77" fillId="12" borderId="67" xfId="3" quotePrefix="1" applyNumberFormat="1" applyFont="1" applyFill="1" applyBorder="1" applyAlignment="1">
      <alignment horizontal="center"/>
    </xf>
    <xf numFmtId="0" fontId="92" fillId="12" borderId="67" xfId="3" applyFont="1" applyFill="1" applyBorder="1" applyAlignment="1">
      <alignment horizontal="left"/>
    </xf>
    <xf numFmtId="0" fontId="91" fillId="12" borderId="67" xfId="3" applyFont="1" applyFill="1" applyBorder="1" applyAlignment="1">
      <alignment horizontal="left"/>
    </xf>
    <xf numFmtId="14" fontId="121" fillId="12" borderId="31" xfId="5" applyNumberFormat="1" applyFill="1" applyBorder="1" applyAlignment="1"/>
    <xf numFmtId="0" fontId="121" fillId="7" borderId="31" xfId="5" applyFill="1" applyBorder="1"/>
    <xf numFmtId="0" fontId="121" fillId="7" borderId="31" xfId="5" applyFill="1" applyBorder="1" applyAlignment="1"/>
    <xf numFmtId="0" fontId="121" fillId="0" borderId="31" xfId="5" applyFill="1" applyBorder="1"/>
    <xf numFmtId="0" fontId="56" fillId="12" borderId="0" xfId="3" applyFont="1" applyFill="1" applyBorder="1"/>
    <xf numFmtId="0" fontId="55" fillId="12" borderId="0" xfId="3" applyFont="1" applyFill="1" applyBorder="1"/>
    <xf numFmtId="0" fontId="56" fillId="12" borderId="0" xfId="3" applyNumberFormat="1" applyFont="1" applyFill="1" applyBorder="1" applyProtection="1">
      <protection locked="0"/>
    </xf>
    <xf numFmtId="49" fontId="56" fillId="12" borderId="0" xfId="3" applyNumberFormat="1" applyFont="1" applyFill="1" applyBorder="1" applyProtection="1">
      <protection locked="0"/>
    </xf>
    <xf numFmtId="0" fontId="65" fillId="12" borderId="0" xfId="3" applyFont="1" applyFill="1" applyAlignment="1">
      <alignment horizontal="center"/>
    </xf>
    <xf numFmtId="0" fontId="121" fillId="12" borderId="0" xfId="5" applyFill="1" applyAlignment="1">
      <alignment vertical="top" wrapText="1"/>
    </xf>
    <xf numFmtId="0" fontId="15" fillId="12" borderId="0" xfId="3" applyFont="1" applyFill="1" applyAlignment="1">
      <alignment horizontal="right" vertical="center"/>
    </xf>
    <xf numFmtId="0" fontId="15" fillId="12" borderId="0" xfId="5" applyFont="1" applyFill="1" applyAlignment="1">
      <alignment horizontal="left" vertical="center" wrapText="1"/>
    </xf>
    <xf numFmtId="3" fontId="47" fillId="0" borderId="1" xfId="3" quotePrefix="1" applyNumberFormat="1" applyFont="1" applyBorder="1" applyAlignment="1">
      <alignment horizontal="center" vertical="center"/>
    </xf>
    <xf numFmtId="0" fontId="15" fillId="0" borderId="1" xfId="3" applyFont="1" applyBorder="1" applyAlignment="1">
      <alignment horizontal="center" vertical="center" wrapText="1"/>
    </xf>
    <xf numFmtId="0" fontId="15" fillId="0" borderId="1" xfId="3" applyFont="1" applyBorder="1" applyAlignment="1">
      <alignment horizontal="left" vertical="center"/>
    </xf>
    <xf numFmtId="1" fontId="15" fillId="0" borderId="1" xfId="3" applyNumberFormat="1" applyFont="1" applyBorder="1" applyAlignment="1">
      <alignment horizontal="left" vertical="center" wrapText="1"/>
    </xf>
    <xf numFmtId="0" fontId="15" fillId="0" borderId="11" xfId="3" applyFont="1" applyBorder="1" applyAlignment="1">
      <alignment horizontal="left" vertical="center"/>
    </xf>
    <xf numFmtId="3" fontId="105" fillId="3" borderId="1" xfId="3" applyNumberFormat="1" applyFont="1" applyFill="1" applyBorder="1" applyAlignment="1">
      <alignment vertical="center"/>
    </xf>
    <xf numFmtId="0" fontId="15" fillId="0" borderId="1" xfId="3" applyFont="1" applyBorder="1" applyAlignment="1">
      <alignment vertical="center"/>
    </xf>
    <xf numFmtId="169" fontId="109" fillId="0" borderId="5" xfId="3" applyNumberFormat="1" applyFont="1" applyFill="1" applyBorder="1" applyAlignment="1" applyProtection="1">
      <alignment horizontal="center" vertical="center"/>
    </xf>
    <xf numFmtId="0" fontId="110" fillId="0" borderId="6" xfId="0" applyFont="1" applyFill="1" applyBorder="1" applyAlignment="1" applyProtection="1">
      <alignment horizontal="center" vertical="center" wrapText="1"/>
    </xf>
    <xf numFmtId="0" fontId="18" fillId="2" borderId="1" xfId="0" applyFont="1" applyFill="1" applyBorder="1" applyAlignment="1" applyProtection="1">
      <alignment vertical="center" wrapText="1"/>
    </xf>
    <xf numFmtId="0" fontId="0" fillId="0" borderId="60" xfId="0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3" fontId="15" fillId="0" borderId="60" xfId="3" applyNumberFormat="1" applyFont="1" applyBorder="1" applyAlignment="1" applyProtection="1">
      <alignment horizontal="right" vertical="center"/>
      <protection locked="0"/>
    </xf>
    <xf numFmtId="3" fontId="15" fillId="0" borderId="72" xfId="3" applyNumberFormat="1" applyFont="1" applyBorder="1" applyAlignment="1" applyProtection="1">
      <alignment horizontal="right" vertical="center"/>
      <protection locked="0"/>
    </xf>
    <xf numFmtId="3" fontId="15" fillId="0" borderId="72" xfId="3" applyNumberFormat="1" applyFont="1" applyBorder="1" applyAlignment="1" applyProtection="1">
      <alignment horizontal="right" vertical="center"/>
    </xf>
    <xf numFmtId="0" fontId="3" fillId="0" borderId="19" xfId="0" applyFont="1" applyBorder="1" applyAlignment="1" applyProtection="1">
      <protection locked="0"/>
    </xf>
    <xf numFmtId="0" fontId="3" fillId="0" borderId="73" xfId="0" applyFont="1" applyBorder="1" applyAlignment="1" applyProtection="1">
      <protection locked="0"/>
    </xf>
    <xf numFmtId="0" fontId="3" fillId="0" borderId="52" xfId="0" applyFont="1" applyBorder="1" applyAlignment="1" applyProtection="1">
      <protection locked="0"/>
    </xf>
    <xf numFmtId="0" fontId="0" fillId="0" borderId="12" xfId="0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3" fillId="7" borderId="11" xfId="0" quotePrefix="1" applyFont="1" applyFill="1" applyBorder="1" applyAlignment="1" applyProtection="1">
      <alignment horizontal="center"/>
      <protection locked="0"/>
    </xf>
    <xf numFmtId="0" fontId="3" fillId="7" borderId="10" xfId="0" quotePrefix="1" applyFont="1" applyFill="1" applyBorder="1" applyAlignment="1" applyProtection="1">
      <alignment horizontal="center"/>
      <protection locked="0"/>
    </xf>
    <xf numFmtId="0" fontId="2" fillId="13" borderId="6" xfId="0" applyFont="1" applyFill="1" applyBorder="1" applyAlignment="1" applyProtection="1">
      <alignment horizontal="center"/>
      <protection locked="0"/>
    </xf>
    <xf numFmtId="0" fontId="2" fillId="13" borderId="8" xfId="0" applyFont="1" applyFill="1" applyBorder="1" applyAlignment="1" applyProtection="1">
      <alignment horizontal="center"/>
      <protection locked="0"/>
    </xf>
    <xf numFmtId="0" fontId="3" fillId="13" borderId="10" xfId="0" quotePrefix="1" applyFont="1" applyFill="1" applyBorder="1" applyAlignment="1" applyProtection="1">
      <alignment horizontal="center"/>
      <protection locked="0"/>
    </xf>
    <xf numFmtId="0" fontId="2" fillId="13" borderId="6" xfId="0" applyFont="1" applyFill="1" applyBorder="1" applyAlignment="1" applyProtection="1">
      <protection locked="0"/>
    </xf>
    <xf numFmtId="3" fontId="2" fillId="13" borderId="10" xfId="0" applyNumberFormat="1" applyFont="1" applyFill="1" applyBorder="1" applyAlignment="1" applyProtection="1"/>
    <xf numFmtId="3" fontId="2" fillId="13" borderId="5" xfId="0" applyNumberFormat="1" applyFont="1" applyFill="1" applyBorder="1" applyAlignment="1" applyProtection="1"/>
    <xf numFmtId="3" fontId="2" fillId="13" borderId="14" xfId="0" applyNumberFormat="1" applyFont="1" applyFill="1" applyBorder="1" applyAlignment="1" applyProtection="1"/>
    <xf numFmtId="3" fontId="2" fillId="13" borderId="8" xfId="0" applyNumberFormat="1" applyFont="1" applyFill="1" applyBorder="1" applyAlignment="1" applyProtection="1"/>
    <xf numFmtId="3" fontId="2" fillId="13" borderId="13" xfId="0" applyNumberFormat="1" applyFont="1" applyFill="1" applyBorder="1" applyAlignment="1" applyProtection="1"/>
    <xf numFmtId="3" fontId="2" fillId="13" borderId="18" xfId="0" applyNumberFormat="1" applyFont="1" applyFill="1" applyBorder="1" applyAlignment="1" applyProtection="1"/>
    <xf numFmtId="3" fontId="2" fillId="13" borderId="1" xfId="0" applyNumberFormat="1" applyFont="1" applyFill="1" applyBorder="1" applyAlignment="1" applyProtection="1"/>
    <xf numFmtId="3" fontId="7" fillId="13" borderId="1" xfId="0" quotePrefix="1" applyNumberFormat="1" applyFont="1" applyFill="1" applyBorder="1" applyAlignment="1" applyProtection="1"/>
    <xf numFmtId="3" fontId="2" fillId="13" borderId="20" xfId="0" applyNumberFormat="1" applyFont="1" applyFill="1" applyBorder="1" applyAlignment="1" applyProtection="1"/>
    <xf numFmtId="3" fontId="7" fillId="13" borderId="10" xfId="0" quotePrefix="1" applyNumberFormat="1" applyFont="1" applyFill="1" applyBorder="1" applyAlignment="1" applyProtection="1"/>
    <xf numFmtId="3" fontId="7" fillId="13" borderId="13" xfId="0" quotePrefix="1" applyNumberFormat="1" applyFont="1" applyFill="1" applyBorder="1" applyAlignment="1" applyProtection="1"/>
    <xf numFmtId="3" fontId="7" fillId="13" borderId="6" xfId="0" quotePrefix="1" applyNumberFormat="1" applyFont="1" applyFill="1" applyBorder="1" applyAlignment="1" applyProtection="1"/>
    <xf numFmtId="3" fontId="2" fillId="13" borderId="10" xfId="0" applyNumberFormat="1" applyFont="1" applyFill="1" applyBorder="1" applyAlignment="1" applyProtection="1">
      <alignment horizontal="right"/>
    </xf>
    <xf numFmtId="3" fontId="2" fillId="13" borderId="6" xfId="0" applyNumberFormat="1" applyFont="1" applyFill="1" applyBorder="1" applyAlignment="1" applyProtection="1">
      <alignment horizontal="right"/>
    </xf>
    <xf numFmtId="3" fontId="7" fillId="13" borderId="18" xfId="0" quotePrefix="1" applyNumberFormat="1" applyFont="1" applyFill="1" applyBorder="1" applyAlignment="1" applyProtection="1"/>
    <xf numFmtId="3" fontId="7" fillId="13" borderId="5" xfId="0" quotePrefix="1" applyNumberFormat="1" applyFont="1" applyFill="1" applyBorder="1" applyAlignment="1" applyProtection="1"/>
    <xf numFmtId="0" fontId="12" fillId="0" borderId="13" xfId="0" quotePrefix="1" applyFont="1" applyBorder="1" applyAlignment="1" applyProtection="1">
      <alignment horizontal="left"/>
    </xf>
    <xf numFmtId="0" fontId="12" fillId="0" borderId="13" xfId="0" quotePrefix="1" applyFont="1" applyBorder="1" applyAlignment="1" applyProtection="1">
      <alignment horizontal="left"/>
      <protection locked="0"/>
    </xf>
    <xf numFmtId="3" fontId="12" fillId="13" borderId="13" xfId="0" quotePrefix="1" applyNumberFormat="1" applyFont="1" applyFill="1" applyBorder="1" applyAlignment="1" applyProtection="1"/>
    <xf numFmtId="3" fontId="12" fillId="0" borderId="13" xfId="0" quotePrefix="1" applyNumberFormat="1" applyFont="1" applyBorder="1" applyAlignment="1" applyProtection="1"/>
    <xf numFmtId="3" fontId="112" fillId="0" borderId="13" xfId="0" quotePrefix="1" applyNumberFormat="1" applyFont="1" applyBorder="1" applyAlignment="1" applyProtection="1"/>
    <xf numFmtId="3" fontId="103" fillId="7" borderId="0" xfId="0" applyNumberFormat="1" applyFont="1" applyFill="1" applyProtection="1"/>
    <xf numFmtId="3" fontId="47" fillId="13" borderId="1" xfId="3" quotePrefix="1" applyNumberFormat="1" applyFont="1" applyFill="1" applyBorder="1" applyAlignment="1" applyProtection="1">
      <alignment horizontal="center" vertical="center"/>
    </xf>
    <xf numFmtId="0" fontId="113" fillId="0" borderId="0" xfId="8" quotePrefix="1" applyFont="1" applyFill="1" applyBorder="1" applyAlignment="1">
      <alignment horizontal="right" vertical="center"/>
    </xf>
    <xf numFmtId="0" fontId="15" fillId="8" borderId="0" xfId="3" applyFont="1" applyFill="1" applyBorder="1" applyAlignment="1">
      <alignment vertical="center"/>
    </xf>
    <xf numFmtId="0" fontId="15" fillId="8" borderId="0" xfId="3" applyFont="1" applyFill="1" applyBorder="1" applyAlignment="1">
      <alignment vertical="center" wrapText="1"/>
    </xf>
    <xf numFmtId="3" fontId="15" fillId="8" borderId="0" xfId="3" applyNumberFormat="1" applyFont="1" applyFill="1" applyBorder="1" applyAlignment="1">
      <alignment horizontal="right" vertical="center"/>
    </xf>
    <xf numFmtId="3" fontId="15" fillId="8" borderId="0" xfId="3" applyNumberFormat="1" applyFont="1" applyFill="1" applyBorder="1" applyAlignment="1">
      <alignment horizontal="center" vertical="center"/>
    </xf>
    <xf numFmtId="14" fontId="15" fillId="8" borderId="0" xfId="3" quotePrefix="1" applyNumberFormat="1" applyFont="1" applyFill="1" applyBorder="1" applyAlignment="1" applyProtection="1">
      <alignment horizontal="center" vertical="center"/>
    </xf>
    <xf numFmtId="14" fontId="15" fillId="8" borderId="0" xfId="3" applyNumberFormat="1" applyFont="1" applyFill="1" applyBorder="1" applyAlignment="1" applyProtection="1">
      <alignment horizontal="center" vertical="center"/>
    </xf>
    <xf numFmtId="0" fontId="15" fillId="8" borderId="0" xfId="3" quotePrefix="1" applyFont="1" applyFill="1" applyBorder="1" applyAlignment="1">
      <alignment vertical="center"/>
    </xf>
    <xf numFmtId="49" fontId="15" fillId="8" borderId="0" xfId="3" applyNumberFormat="1" applyFont="1" applyFill="1" applyBorder="1" applyAlignment="1" applyProtection="1">
      <alignment horizontal="center" vertical="center"/>
    </xf>
    <xf numFmtId="3" fontId="15" fillId="8" borderId="0" xfId="3" quotePrefix="1" applyNumberFormat="1" applyFont="1" applyFill="1" applyBorder="1" applyAlignment="1">
      <alignment horizontal="right" vertical="center"/>
    </xf>
    <xf numFmtId="169" fontId="18" fillId="8" borderId="0" xfId="3" applyNumberFormat="1" applyFont="1" applyFill="1" applyBorder="1" applyAlignment="1">
      <alignment horizontal="center" vertical="center"/>
    </xf>
    <xf numFmtId="3" fontId="15" fillId="8" borderId="0" xfId="3" applyNumberFormat="1" applyFont="1" applyFill="1" applyBorder="1" applyAlignment="1" applyProtection="1">
      <alignment horizontal="right" vertical="center"/>
      <protection locked="0"/>
    </xf>
    <xf numFmtId="0" fontId="15" fillId="8" borderId="0" xfId="3" applyFont="1" applyFill="1" applyBorder="1" applyAlignment="1">
      <alignment horizontal="center" vertical="center"/>
    </xf>
    <xf numFmtId="0" fontId="15" fillId="8" borderId="0" xfId="3" applyFont="1" applyFill="1" applyBorder="1" applyAlignment="1">
      <alignment horizontal="center" vertical="center" wrapText="1"/>
    </xf>
    <xf numFmtId="0" fontId="15" fillId="8" borderId="0" xfId="3" applyFont="1" applyFill="1" applyBorder="1" applyAlignment="1">
      <alignment horizontal="center"/>
    </xf>
    <xf numFmtId="0" fontId="15" fillId="8" borderId="0" xfId="3" applyFont="1" applyFill="1" applyBorder="1" applyAlignment="1">
      <alignment horizontal="center" vertical="top"/>
    </xf>
    <xf numFmtId="0" fontId="15" fillId="8" borderId="0" xfId="3" applyFont="1" applyFill="1" applyBorder="1" applyAlignment="1">
      <alignment vertical="top" wrapText="1"/>
    </xf>
    <xf numFmtId="3" fontId="15" fillId="8" borderId="0" xfId="3" applyNumberFormat="1" applyFont="1" applyFill="1" applyBorder="1" applyAlignment="1">
      <alignment horizontal="center"/>
    </xf>
    <xf numFmtId="3" fontId="15" fillId="8" borderId="0" xfId="3" applyNumberFormat="1" applyFont="1" applyFill="1" applyBorder="1" applyAlignment="1" applyProtection="1">
      <alignment horizontal="right" vertical="center"/>
    </xf>
    <xf numFmtId="3" fontId="15" fillId="8" borderId="0" xfId="0" applyNumberFormat="1" applyFont="1" applyFill="1" applyBorder="1" applyAlignment="1" applyProtection="1">
      <alignment horizontal="right" vertical="center"/>
    </xf>
    <xf numFmtId="0" fontId="34" fillId="8" borderId="0" xfId="3" applyFont="1" applyFill="1" applyBorder="1"/>
    <xf numFmtId="0" fontId="15" fillId="8" borderId="0" xfId="3" applyFont="1" applyFill="1" applyBorder="1" applyAlignment="1">
      <alignment vertical="top"/>
    </xf>
    <xf numFmtId="3" fontId="15" fillId="8" borderId="0" xfId="3" applyNumberFormat="1" applyFont="1" applyFill="1" applyBorder="1" applyAlignment="1">
      <alignment horizontal="right"/>
    </xf>
    <xf numFmtId="0" fontId="77" fillId="12" borderId="66" xfId="3" quotePrefix="1" applyNumberFormat="1" applyFont="1" applyFill="1" applyBorder="1" applyAlignment="1">
      <alignment horizontal="center"/>
    </xf>
    <xf numFmtId="0" fontId="42" fillId="12" borderId="66" xfId="3" applyFont="1" applyFill="1" applyBorder="1" applyAlignment="1">
      <alignment horizontal="left"/>
    </xf>
    <xf numFmtId="0" fontId="25" fillId="0" borderId="38" xfId="8" applyFont="1" applyFill="1" applyBorder="1" applyAlignment="1">
      <alignment horizontal="center" vertical="center" wrapText="1"/>
    </xf>
    <xf numFmtId="166" fontId="24" fillId="14" borderId="31" xfId="3" quotePrefix="1" applyNumberFormat="1" applyFont="1" applyFill="1" applyBorder="1" applyAlignment="1" applyProtection="1">
      <alignment horizontal="center" vertical="center"/>
    </xf>
    <xf numFmtId="166" fontId="122" fillId="14" borderId="74" xfId="3" applyNumberFormat="1" applyFont="1" applyFill="1" applyBorder="1" applyAlignment="1" applyProtection="1">
      <alignment horizontal="center" vertical="center"/>
    </xf>
    <xf numFmtId="49" fontId="123" fillId="14" borderId="31" xfId="3" applyNumberFormat="1" applyFont="1" applyFill="1" applyBorder="1" applyAlignment="1" applyProtection="1">
      <alignment horizontal="center" vertical="center"/>
      <protection locked="0"/>
    </xf>
    <xf numFmtId="0" fontId="24" fillId="0" borderId="0" xfId="3" quotePrefix="1" applyFont="1" applyAlignment="1">
      <alignment vertical="center"/>
    </xf>
    <xf numFmtId="0" fontId="124" fillId="15" borderId="75" xfId="8" applyFont="1" applyFill="1" applyBorder="1" applyAlignment="1">
      <alignment horizontal="left" vertical="center" wrapText="1"/>
    </xf>
    <xf numFmtId="0" fontId="125" fillId="15" borderId="76" xfId="8" applyFont="1" applyFill="1" applyBorder="1" applyAlignment="1">
      <alignment horizontal="center" vertical="center" wrapText="1"/>
    </xf>
    <xf numFmtId="0" fontId="124" fillId="15" borderId="76" xfId="3" applyFont="1" applyFill="1" applyBorder="1" applyAlignment="1">
      <alignment horizontal="center" vertical="center" wrapText="1"/>
    </xf>
    <xf numFmtId="0" fontId="124" fillId="15" borderId="46" xfId="3" applyFont="1" applyFill="1" applyBorder="1" applyAlignment="1">
      <alignment horizontal="center" vertical="center"/>
    </xf>
    <xf numFmtId="0" fontId="124" fillId="15" borderId="31" xfId="3" applyFont="1" applyFill="1" applyBorder="1" applyAlignment="1">
      <alignment horizontal="center" vertical="center"/>
    </xf>
    <xf numFmtId="0" fontId="111" fillId="0" borderId="55" xfId="8" applyFont="1" applyFill="1" applyBorder="1" applyAlignment="1">
      <alignment horizontal="center" vertical="center" wrapText="1"/>
    </xf>
    <xf numFmtId="0" fontId="126" fillId="15" borderId="1" xfId="3" applyFont="1" applyFill="1" applyBorder="1" applyAlignment="1" applyProtection="1">
      <alignment horizontal="center" vertical="center" wrapText="1"/>
    </xf>
    <xf numFmtId="168" fontId="116" fillId="12" borderId="9" xfId="8" quotePrefix="1" applyNumberFormat="1" applyFont="1" applyFill="1" applyBorder="1" applyAlignment="1" applyProtection="1">
      <alignment horizontal="right" vertical="center"/>
    </xf>
    <xf numFmtId="3" fontId="127" fillId="14" borderId="8" xfId="3" applyNumberFormat="1" applyFont="1" applyFill="1" applyBorder="1" applyAlignment="1">
      <alignment horizontal="right" vertical="center"/>
    </xf>
    <xf numFmtId="3" fontId="127" fillId="14" borderId="8" xfId="3" applyNumberFormat="1" applyFont="1" applyFill="1" applyBorder="1" applyAlignment="1" applyProtection="1">
      <alignment horizontal="right" vertical="center"/>
    </xf>
    <xf numFmtId="173" fontId="128" fillId="16" borderId="71" xfId="3" applyNumberFormat="1" applyFont="1" applyFill="1" applyBorder="1" applyAlignment="1" applyProtection="1">
      <alignment horizontal="center" vertical="center"/>
    </xf>
    <xf numFmtId="0" fontId="128" fillId="16" borderId="71" xfId="3" applyNumberFormat="1" applyFont="1" applyFill="1" applyBorder="1" applyAlignment="1" applyProtection="1">
      <alignment horizontal="center" vertical="center"/>
    </xf>
    <xf numFmtId="0" fontId="24" fillId="0" borderId="0" xfId="3" applyFont="1" applyAlignment="1">
      <alignment horizontal="right" vertical="center"/>
    </xf>
    <xf numFmtId="49" fontId="129" fillId="0" borderId="0" xfId="3" applyNumberFormat="1" applyFont="1" applyFill="1" applyAlignment="1" applyProtection="1">
      <alignment horizontal="center" vertical="center"/>
    </xf>
    <xf numFmtId="3" fontId="24" fillId="0" borderId="0" xfId="3" applyNumberFormat="1" applyFont="1" applyAlignment="1">
      <alignment horizontal="center" vertical="center"/>
    </xf>
    <xf numFmtId="168" fontId="130" fillId="17" borderId="16" xfId="8" quotePrefix="1" applyNumberFormat="1" applyFont="1" applyFill="1" applyBorder="1" applyAlignment="1" applyProtection="1">
      <alignment horizontal="right" vertical="center"/>
    </xf>
    <xf numFmtId="3" fontId="131" fillId="17" borderId="13" xfId="3" applyNumberFormat="1" applyFont="1" applyFill="1" applyBorder="1" applyAlignment="1" applyProtection="1">
      <alignment horizontal="right" vertical="center"/>
    </xf>
    <xf numFmtId="0" fontId="132" fillId="18" borderId="75" xfId="3" applyFont="1" applyFill="1" applyBorder="1" applyAlignment="1" applyProtection="1">
      <alignment vertical="center"/>
    </xf>
    <xf numFmtId="0" fontId="132" fillId="18" borderId="76" xfId="3" applyFont="1" applyFill="1" applyBorder="1" applyAlignment="1" applyProtection="1">
      <alignment horizontal="center" vertical="center"/>
    </xf>
    <xf numFmtId="0" fontId="133" fillId="18" borderId="76" xfId="3" applyFont="1" applyFill="1" applyBorder="1" applyAlignment="1" applyProtection="1">
      <alignment horizontal="center" vertical="center" wrapText="1"/>
    </xf>
    <xf numFmtId="0" fontId="134" fillId="18" borderId="9" xfId="3" applyFont="1" applyFill="1" applyBorder="1" applyAlignment="1" applyProtection="1">
      <alignment horizontal="center" vertical="center"/>
    </xf>
    <xf numFmtId="0" fontId="134" fillId="18" borderId="24" xfId="3" applyFont="1" applyFill="1" applyBorder="1" applyAlignment="1" applyProtection="1">
      <alignment horizontal="center" vertical="center"/>
    </xf>
    <xf numFmtId="0" fontId="27" fillId="0" borderId="4" xfId="8" applyFont="1" applyFill="1" applyBorder="1" applyAlignment="1" applyProtection="1">
      <alignment horizontal="center" vertical="center" wrapText="1"/>
    </xf>
    <xf numFmtId="0" fontId="2" fillId="15" borderId="15" xfId="0" applyFont="1" applyFill="1" applyBorder="1" applyAlignment="1" applyProtection="1">
      <alignment horizontal="center" vertical="center" wrapText="1"/>
    </xf>
    <xf numFmtId="0" fontId="18" fillId="15" borderId="1" xfId="3" applyFont="1" applyFill="1" applyBorder="1" applyAlignment="1" applyProtection="1">
      <alignment horizontal="center" vertical="center"/>
    </xf>
    <xf numFmtId="170" fontId="18" fillId="18" borderId="1" xfId="8" applyNumberFormat="1" applyFont="1" applyFill="1" applyBorder="1" applyAlignment="1">
      <alignment horizontal="right" vertical="center"/>
    </xf>
    <xf numFmtId="0" fontId="22" fillId="18" borderId="1" xfId="8" applyFont="1" applyFill="1" applyBorder="1" applyAlignment="1">
      <alignment horizontal="right" vertical="center"/>
    </xf>
    <xf numFmtId="0" fontId="18" fillId="18" borderId="1" xfId="10" applyFont="1" applyFill="1" applyBorder="1" applyAlignment="1">
      <alignment horizontal="center" vertical="center" wrapText="1"/>
    </xf>
    <xf numFmtId="3" fontId="15" fillId="18" borderId="77" xfId="3" applyNumberFormat="1" applyFont="1" applyFill="1" applyBorder="1" applyAlignment="1" applyProtection="1">
      <alignment horizontal="right" vertical="center"/>
    </xf>
    <xf numFmtId="0" fontId="135" fillId="19" borderId="75" xfId="3" applyFont="1" applyFill="1" applyBorder="1" applyAlignment="1" applyProtection="1">
      <alignment vertical="center"/>
    </xf>
    <xf numFmtId="0" fontId="135" fillId="19" borderId="76" xfId="3" applyFont="1" applyFill="1" applyBorder="1" applyAlignment="1" applyProtection="1">
      <alignment horizontal="center" vertical="center"/>
    </xf>
    <xf numFmtId="0" fontId="136" fillId="19" borderId="76" xfId="3" applyFont="1" applyFill="1" applyBorder="1" applyAlignment="1" applyProtection="1">
      <alignment horizontal="center" vertical="center" wrapText="1"/>
    </xf>
    <xf numFmtId="0" fontId="137" fillId="19" borderId="78" xfId="3" quotePrefix="1" applyFont="1" applyFill="1" applyBorder="1" applyAlignment="1" applyProtection="1">
      <alignment horizontal="center" vertical="center"/>
    </xf>
    <xf numFmtId="0" fontId="137" fillId="19" borderId="24" xfId="3" applyFont="1" applyFill="1" applyBorder="1" applyAlignment="1" applyProtection="1">
      <alignment horizontal="center" vertical="center"/>
    </xf>
    <xf numFmtId="0" fontId="138" fillId="0" borderId="12" xfId="8" applyFont="1" applyFill="1" applyBorder="1" applyAlignment="1" applyProtection="1">
      <alignment horizontal="center" vertical="center" wrapText="1"/>
    </xf>
    <xf numFmtId="0" fontId="139" fillId="14" borderId="13" xfId="8" applyFont="1" applyFill="1" applyBorder="1" applyAlignment="1" applyProtection="1">
      <alignment horizontal="left" vertical="center"/>
    </xf>
    <xf numFmtId="0" fontId="128" fillId="16" borderId="68" xfId="3" applyNumberFormat="1" applyFont="1" applyFill="1" applyBorder="1" applyAlignment="1" applyProtection="1">
      <alignment horizontal="center" vertical="center"/>
    </xf>
    <xf numFmtId="0" fontId="128" fillId="19" borderId="1" xfId="3" applyNumberFormat="1" applyFont="1" applyFill="1" applyBorder="1" applyAlignment="1" applyProtection="1">
      <alignment horizontal="center" vertical="center"/>
    </xf>
    <xf numFmtId="168" fontId="140" fillId="20" borderId="16" xfId="8" quotePrefix="1" applyNumberFormat="1" applyFont="1" applyFill="1" applyBorder="1" applyAlignment="1" applyProtection="1">
      <alignment horizontal="right" vertical="center"/>
    </xf>
    <xf numFmtId="3" fontId="141" fillId="20" borderId="13" xfId="3" applyNumberFormat="1" applyFont="1" applyFill="1" applyBorder="1" applyAlignment="1" applyProtection="1">
      <alignment vertical="center"/>
    </xf>
    <xf numFmtId="3" fontId="15" fillId="21" borderId="2" xfId="3" applyNumberFormat="1" applyFont="1" applyFill="1" applyBorder="1" applyAlignment="1">
      <alignment vertical="center"/>
    </xf>
    <xf numFmtId="3" fontId="15" fillId="21" borderId="2" xfId="3" applyNumberFormat="1" applyFont="1" applyFill="1" applyBorder="1" applyAlignment="1" applyProtection="1">
      <alignment vertical="center"/>
    </xf>
    <xf numFmtId="0" fontId="142" fillId="19" borderId="79" xfId="8" quotePrefix="1" applyFont="1" applyFill="1" applyBorder="1" applyAlignment="1">
      <alignment horizontal="right" vertical="center"/>
    </xf>
    <xf numFmtId="0" fontId="137" fillId="19" borderId="80" xfId="8" applyFont="1" applyFill="1" applyBorder="1" applyAlignment="1">
      <alignment horizontal="right" vertical="center"/>
    </xf>
    <xf numFmtId="0" fontId="136" fillId="19" borderId="81" xfId="8" applyFont="1" applyFill="1" applyBorder="1" applyAlignment="1">
      <alignment horizontal="center" vertical="center" wrapText="1"/>
    </xf>
    <xf numFmtId="3" fontId="141" fillId="19" borderId="82" xfId="3" applyNumberFormat="1" applyFont="1" applyFill="1" applyBorder="1" applyAlignment="1">
      <alignment vertical="center"/>
    </xf>
    <xf numFmtId="3" fontId="141" fillId="19" borderId="82" xfId="3" applyNumberFormat="1" applyFont="1" applyFill="1" applyBorder="1" applyAlignment="1" applyProtection="1">
      <alignment vertical="center"/>
    </xf>
    <xf numFmtId="0" fontId="15" fillId="22" borderId="7" xfId="3" quotePrefix="1" applyFont="1" applyFill="1" applyBorder="1" applyAlignment="1">
      <alignment horizontal="center" vertical="center" wrapText="1"/>
    </xf>
    <xf numFmtId="0" fontId="15" fillId="22" borderId="11" xfId="3" applyFont="1" applyFill="1" applyBorder="1" applyAlignment="1">
      <alignment vertical="center"/>
    </xf>
    <xf numFmtId="165" fontId="15" fillId="22" borderId="43" xfId="3" quotePrefix="1" applyNumberFormat="1" applyFont="1" applyFill="1" applyBorder="1" applyAlignment="1">
      <alignment horizontal="center" vertical="center"/>
    </xf>
    <xf numFmtId="165" fontId="15" fillId="22" borderId="10" xfId="3" quotePrefix="1" applyNumberFormat="1" applyFont="1" applyFill="1" applyBorder="1" applyAlignment="1">
      <alignment horizontal="center" vertical="center" wrapText="1"/>
    </xf>
    <xf numFmtId="0" fontId="15" fillId="22" borderId="5" xfId="3" quotePrefix="1" applyFont="1" applyFill="1" applyBorder="1" applyAlignment="1">
      <alignment horizontal="center" vertical="center"/>
    </xf>
    <xf numFmtId="0" fontId="15" fillId="22" borderId="5" xfId="3" applyFont="1" applyFill="1" applyBorder="1" applyAlignment="1">
      <alignment vertical="center"/>
    </xf>
    <xf numFmtId="0" fontId="15" fillId="22" borderId="5" xfId="3" quotePrefix="1" applyFont="1" applyFill="1" applyBorder="1" applyAlignment="1">
      <alignment horizontal="center" vertical="center" wrapText="1"/>
    </xf>
    <xf numFmtId="0" fontId="15" fillId="22" borderId="10" xfId="3" quotePrefix="1" applyFont="1" applyFill="1" applyBorder="1" applyAlignment="1">
      <alignment horizontal="center" vertical="center" wrapText="1"/>
    </xf>
    <xf numFmtId="3" fontId="15" fillId="23" borderId="10" xfId="3" applyNumberFormat="1" applyFont="1" applyFill="1" applyBorder="1" applyAlignment="1">
      <alignment horizontal="right" vertical="center"/>
    </xf>
    <xf numFmtId="0" fontId="2" fillId="14" borderId="15" xfId="0" applyFont="1" applyFill="1" applyBorder="1" applyAlignment="1" applyProtection="1">
      <alignment horizontal="center" vertical="center" wrapText="1"/>
    </xf>
    <xf numFmtId="0" fontId="111" fillId="14" borderId="1" xfId="3" applyFont="1" applyFill="1" applyBorder="1" applyAlignment="1" applyProtection="1">
      <alignment horizontal="center" vertical="center"/>
    </xf>
    <xf numFmtId="0" fontId="15" fillId="24" borderId="1" xfId="3" quotePrefix="1" applyFont="1" applyFill="1" applyBorder="1" applyAlignment="1">
      <alignment horizontal="center" vertical="center"/>
    </xf>
    <xf numFmtId="168" fontId="18" fillId="24" borderId="1" xfId="8" quotePrefix="1" applyNumberFormat="1" applyFont="1" applyFill="1" applyBorder="1" applyAlignment="1">
      <alignment horizontal="center" vertical="center"/>
    </xf>
    <xf numFmtId="168" fontId="20" fillId="24" borderId="1" xfId="8" quotePrefix="1" applyNumberFormat="1" applyFont="1" applyFill="1" applyBorder="1" applyAlignment="1">
      <alignment horizontal="center" vertical="center"/>
    </xf>
    <xf numFmtId="0" fontId="24" fillId="24" borderId="1" xfId="3" quotePrefix="1" applyFont="1" applyFill="1" applyBorder="1" applyAlignment="1">
      <alignment horizontal="center" vertical="center" wrapText="1"/>
    </xf>
    <xf numFmtId="168" fontId="19" fillId="25" borderId="19" xfId="8" quotePrefix="1" applyNumberFormat="1" applyFont="1" applyFill="1" applyBorder="1" applyAlignment="1">
      <alignment horizontal="right" vertical="center"/>
    </xf>
    <xf numFmtId="0" fontId="128" fillId="25" borderId="71" xfId="3" applyNumberFormat="1" applyFont="1" applyFill="1" applyBorder="1" applyAlignment="1" applyProtection="1">
      <alignment horizontal="center" vertical="center"/>
    </xf>
    <xf numFmtId="3" fontId="23" fillId="25" borderId="83" xfId="3" applyNumberFormat="1" applyFont="1" applyFill="1" applyBorder="1" applyAlignment="1">
      <alignment vertical="center"/>
    </xf>
    <xf numFmtId="3" fontId="23" fillId="25" borderId="54" xfId="3" applyNumberFormat="1" applyFont="1" applyFill="1" applyBorder="1" applyAlignment="1">
      <alignment vertical="center"/>
    </xf>
    <xf numFmtId="3" fontId="23" fillId="25" borderId="54" xfId="3" applyNumberFormat="1" applyFont="1" applyFill="1" applyBorder="1" applyAlignment="1" applyProtection="1">
      <alignment vertical="center"/>
    </xf>
    <xf numFmtId="168" fontId="19" fillId="25" borderId="7" xfId="8" quotePrefix="1" applyNumberFormat="1" applyFont="1" applyFill="1" applyBorder="1" applyAlignment="1">
      <alignment horizontal="right" vertical="center"/>
    </xf>
    <xf numFmtId="3" fontId="23" fillId="25" borderId="41" xfId="3" applyNumberFormat="1" applyFont="1" applyFill="1" applyBorder="1" applyAlignment="1" applyProtection="1">
      <alignment vertical="center"/>
    </xf>
    <xf numFmtId="3" fontId="23" fillId="25" borderId="39" xfId="3" applyNumberFormat="1" applyFont="1" applyFill="1" applyBorder="1" applyAlignment="1" applyProtection="1">
      <alignment vertical="center"/>
    </xf>
    <xf numFmtId="3" fontId="23" fillId="25" borderId="41" xfId="3" applyNumberFormat="1" applyFont="1" applyFill="1" applyBorder="1" applyAlignment="1" applyProtection="1">
      <alignment horizontal="right" vertical="center"/>
    </xf>
    <xf numFmtId="3" fontId="23" fillId="25" borderId="39" xfId="3" applyNumberFormat="1" applyFont="1" applyFill="1" applyBorder="1" applyAlignment="1" applyProtection="1">
      <alignment horizontal="right" vertical="center"/>
    </xf>
    <xf numFmtId="3" fontId="15" fillId="25" borderId="39" xfId="3" applyNumberFormat="1" applyFont="1" applyFill="1" applyBorder="1" applyAlignment="1" applyProtection="1">
      <alignment horizontal="right" vertical="center"/>
    </xf>
    <xf numFmtId="3" fontId="23" fillId="25" borderId="41" xfId="3" applyNumberFormat="1" applyFont="1" applyFill="1" applyBorder="1" applyAlignment="1" applyProtection="1">
      <alignment horizontal="right" vertical="center"/>
      <protection locked="0"/>
    </xf>
    <xf numFmtId="3" fontId="23" fillId="25" borderId="39" xfId="3" applyNumberFormat="1" applyFont="1" applyFill="1" applyBorder="1" applyAlignment="1" applyProtection="1">
      <alignment horizontal="right" vertical="center"/>
      <protection locked="0"/>
    </xf>
    <xf numFmtId="165" fontId="18" fillId="24" borderId="1" xfId="8" applyNumberFormat="1" applyFont="1" applyFill="1" applyBorder="1" applyAlignment="1">
      <alignment horizontal="right" vertical="center"/>
    </xf>
    <xf numFmtId="168" fontId="22" fillId="24" borderId="1" xfId="8" quotePrefix="1" applyNumberFormat="1" applyFont="1" applyFill="1" applyBorder="1" applyAlignment="1">
      <alignment horizontal="right" vertical="center"/>
    </xf>
    <xf numFmtId="0" fontId="24" fillId="24" borderId="1" xfId="8" applyFont="1" applyFill="1" applyBorder="1" applyAlignment="1">
      <alignment horizontal="center" vertical="center" wrapText="1"/>
    </xf>
    <xf numFmtId="3" fontId="15" fillId="24" borderId="1" xfId="3" applyNumberFormat="1" applyFont="1" applyFill="1" applyBorder="1" applyAlignment="1">
      <alignment vertical="center"/>
    </xf>
    <xf numFmtId="3" fontId="15" fillId="24" borderId="1" xfId="3" applyNumberFormat="1" applyFont="1" applyFill="1" applyBorder="1" applyAlignment="1" applyProtection="1">
      <alignment vertical="center"/>
    </xf>
    <xf numFmtId="3" fontId="21" fillId="16" borderId="44" xfId="3" applyNumberFormat="1" applyFont="1" applyFill="1" applyBorder="1" applyAlignment="1" applyProtection="1">
      <alignment vertical="center"/>
    </xf>
    <xf numFmtId="3" fontId="15" fillId="16" borderId="46" xfId="3" applyNumberFormat="1" applyFont="1" applyFill="1" applyBorder="1" applyAlignment="1" applyProtection="1">
      <alignment horizontal="right" vertical="center"/>
    </xf>
    <xf numFmtId="3" fontId="21" fillId="16" borderId="46" xfId="3" applyNumberFormat="1" applyFont="1" applyFill="1" applyBorder="1" applyAlignment="1" applyProtection="1">
      <alignment horizontal="right" vertical="center"/>
    </xf>
    <xf numFmtId="3" fontId="23" fillId="16" borderId="46" xfId="3" applyNumberFormat="1" applyFont="1" applyFill="1" applyBorder="1" applyAlignment="1" applyProtection="1">
      <alignment horizontal="right" vertical="center"/>
    </xf>
    <xf numFmtId="3" fontId="23" fillId="16" borderId="31" xfId="3" applyNumberFormat="1" applyFont="1" applyFill="1" applyBorder="1" applyAlignment="1" applyProtection="1">
      <alignment horizontal="right" vertical="center"/>
    </xf>
    <xf numFmtId="3" fontId="15" fillId="16" borderId="31" xfId="3" applyNumberFormat="1" applyFont="1" applyFill="1" applyBorder="1" applyAlignment="1" applyProtection="1">
      <alignment horizontal="right" vertical="center"/>
    </xf>
    <xf numFmtId="3" fontId="141" fillId="20" borderId="13" xfId="3" applyNumberFormat="1" applyFont="1" applyFill="1" applyBorder="1" applyAlignment="1" applyProtection="1">
      <alignment vertical="center"/>
      <protection locked="0"/>
    </xf>
    <xf numFmtId="3" fontId="47" fillId="21" borderId="1" xfId="3" quotePrefix="1" applyNumberFormat="1" applyFont="1" applyFill="1" applyBorder="1" applyAlignment="1" applyProtection="1">
      <alignment horizontal="center" vertical="center"/>
    </xf>
    <xf numFmtId="0" fontId="23" fillId="21" borderId="0" xfId="3" applyFont="1" applyFill="1" applyAlignment="1">
      <alignment vertical="center"/>
    </xf>
    <xf numFmtId="0" fontId="128" fillId="16" borderId="18" xfId="3" applyNumberFormat="1" applyFont="1" applyFill="1" applyBorder="1" applyAlignment="1" applyProtection="1">
      <alignment horizontal="center" vertical="center"/>
    </xf>
    <xf numFmtId="0" fontId="128" fillId="16" borderId="1" xfId="3" applyNumberFormat="1" applyFont="1" applyFill="1" applyBorder="1" applyAlignment="1" applyProtection="1">
      <alignment horizontal="center" vertical="center"/>
    </xf>
    <xf numFmtId="173" fontId="128" fillId="25" borderId="71" xfId="3" applyNumberFormat="1" applyFont="1" applyFill="1" applyBorder="1" applyAlignment="1" applyProtection="1">
      <alignment horizontal="center" vertical="center"/>
    </xf>
    <xf numFmtId="0" fontId="15" fillId="18" borderId="1" xfId="3" applyFont="1" applyFill="1" applyBorder="1" applyAlignment="1">
      <alignment vertical="center"/>
    </xf>
    <xf numFmtId="0" fontId="15" fillId="18" borderId="1" xfId="3" applyFont="1" applyFill="1" applyBorder="1" applyAlignment="1">
      <alignment horizontal="center" vertical="center"/>
    </xf>
    <xf numFmtId="0" fontId="15" fillId="18" borderId="1" xfId="3" applyFont="1" applyFill="1" applyBorder="1" applyAlignment="1">
      <alignment horizontal="center" vertical="center" wrapText="1"/>
    </xf>
    <xf numFmtId="0" fontId="15" fillId="18" borderId="1" xfId="3" applyFont="1" applyFill="1" applyBorder="1" applyAlignment="1" applyProtection="1">
      <alignment horizontal="center" vertical="center"/>
    </xf>
    <xf numFmtId="168" fontId="18" fillId="18" borderId="1" xfId="8" quotePrefix="1" applyNumberFormat="1" applyFont="1" applyFill="1" applyBorder="1" applyAlignment="1">
      <alignment horizontal="center" vertical="center"/>
    </xf>
    <xf numFmtId="168" fontId="20" fillId="18" borderId="1" xfId="8" quotePrefix="1" applyNumberFormat="1" applyFont="1" applyFill="1" applyBorder="1" applyAlignment="1">
      <alignment horizontal="center" vertical="center"/>
    </xf>
    <xf numFmtId="0" fontId="24" fillId="18" borderId="6" xfId="3" applyFont="1" applyFill="1" applyBorder="1" applyAlignment="1">
      <alignment horizontal="center" vertical="center" wrapText="1"/>
    </xf>
    <xf numFmtId="0" fontId="15" fillId="18" borderId="6" xfId="3" applyFont="1" applyFill="1" applyBorder="1" applyAlignment="1" applyProtection="1">
      <alignment horizontal="center" vertical="center"/>
    </xf>
    <xf numFmtId="168" fontId="19" fillId="17" borderId="19" xfId="8" quotePrefix="1" applyNumberFormat="1" applyFont="1" applyFill="1" applyBorder="1" applyAlignment="1">
      <alignment horizontal="right" vertical="center"/>
    </xf>
    <xf numFmtId="3" fontId="23" fillId="17" borderId="14" xfId="3" applyNumberFormat="1" applyFont="1" applyFill="1" applyBorder="1" applyAlignment="1" applyProtection="1">
      <alignment vertical="center"/>
    </xf>
    <xf numFmtId="3" fontId="23" fillId="17" borderId="83" xfId="3" applyNumberFormat="1" applyFont="1" applyFill="1" applyBorder="1" applyAlignment="1" applyProtection="1">
      <alignment vertical="center"/>
    </xf>
    <xf numFmtId="3" fontId="23" fillId="17" borderId="54" xfId="3" applyNumberFormat="1" applyFont="1" applyFill="1" applyBorder="1" applyAlignment="1" applyProtection="1">
      <alignment vertical="center"/>
    </xf>
    <xf numFmtId="168" fontId="19" fillId="17" borderId="7" xfId="8" quotePrefix="1" applyNumberFormat="1" applyFont="1" applyFill="1" applyBorder="1" applyAlignment="1">
      <alignment horizontal="right" vertical="center"/>
    </xf>
    <xf numFmtId="3" fontId="23" fillId="17" borderId="13" xfId="3" applyNumberFormat="1" applyFont="1" applyFill="1" applyBorder="1" applyAlignment="1" applyProtection="1">
      <alignment horizontal="right" vertical="center"/>
    </xf>
    <xf numFmtId="3" fontId="23" fillId="17" borderId="41" xfId="3" applyNumberFormat="1" applyFont="1" applyFill="1" applyBorder="1" applyAlignment="1" applyProtection="1">
      <alignment horizontal="right" vertical="center"/>
    </xf>
    <xf numFmtId="3" fontId="23" fillId="17" borderId="39" xfId="3" applyNumberFormat="1" applyFont="1" applyFill="1" applyBorder="1" applyAlignment="1" applyProtection="1">
      <alignment horizontal="right" vertical="center"/>
    </xf>
    <xf numFmtId="3" fontId="23" fillId="17" borderId="41" xfId="3" applyNumberFormat="1" applyFont="1" applyFill="1" applyBorder="1" applyAlignment="1" applyProtection="1">
      <alignment horizontal="right" vertical="center"/>
      <protection locked="0"/>
    </xf>
    <xf numFmtId="3" fontId="23" fillId="17" borderId="39" xfId="3" applyNumberFormat="1" applyFont="1" applyFill="1" applyBorder="1" applyAlignment="1" applyProtection="1">
      <alignment horizontal="right" vertical="center"/>
      <protection locked="0"/>
    </xf>
    <xf numFmtId="3" fontId="15" fillId="17" borderId="39" xfId="3" applyNumberFormat="1" applyFont="1" applyFill="1" applyBorder="1" applyAlignment="1" applyProtection="1">
      <alignment horizontal="right" vertical="center"/>
    </xf>
    <xf numFmtId="168" fontId="19" fillId="17" borderId="7" xfId="8" quotePrefix="1" applyNumberFormat="1" applyFont="1" applyFill="1" applyBorder="1" applyAlignment="1">
      <alignment horizontal="right"/>
    </xf>
    <xf numFmtId="3" fontId="23" fillId="17" borderId="13" xfId="3" applyNumberFormat="1" applyFont="1" applyFill="1" applyBorder="1" applyAlignment="1" applyProtection="1">
      <alignment horizontal="right"/>
    </xf>
    <xf numFmtId="3" fontId="23" fillId="17" borderId="41" xfId="3" applyNumberFormat="1" applyFont="1" applyFill="1" applyBorder="1" applyAlignment="1" applyProtection="1">
      <alignment horizontal="right"/>
      <protection locked="0"/>
    </xf>
    <xf numFmtId="3" fontId="23" fillId="17" borderId="39" xfId="3" applyNumberFormat="1" applyFont="1" applyFill="1" applyBorder="1" applyAlignment="1" applyProtection="1">
      <alignment horizontal="right"/>
      <protection locked="0"/>
    </xf>
    <xf numFmtId="3" fontId="23" fillId="17" borderId="41" xfId="3" applyNumberFormat="1" applyFont="1" applyFill="1" applyBorder="1" applyAlignment="1" applyProtection="1">
      <alignment horizontal="right"/>
    </xf>
    <xf numFmtId="3" fontId="23" fillId="17" borderId="39" xfId="3" applyNumberFormat="1" applyFont="1" applyFill="1" applyBorder="1" applyAlignment="1" applyProtection="1">
      <alignment horizontal="right"/>
    </xf>
    <xf numFmtId="170" fontId="19" fillId="17" borderId="46" xfId="8" quotePrefix="1" applyNumberFormat="1" applyFont="1" applyFill="1" applyBorder="1" applyAlignment="1">
      <alignment horizontal="right" vertical="center"/>
    </xf>
    <xf numFmtId="3" fontId="15" fillId="18" borderId="1" xfId="3" applyNumberFormat="1" applyFont="1" applyFill="1" applyBorder="1" applyAlignment="1" applyProtection="1">
      <alignment horizontal="right" vertical="center"/>
    </xf>
    <xf numFmtId="3" fontId="47" fillId="16" borderId="1" xfId="3" quotePrefix="1" applyNumberFormat="1" applyFont="1" applyFill="1" applyBorder="1" applyAlignment="1" applyProtection="1">
      <alignment horizontal="center" vertical="center"/>
    </xf>
    <xf numFmtId="3" fontId="15" fillId="16" borderId="37" xfId="3" applyNumberFormat="1" applyFont="1" applyFill="1" applyBorder="1" applyAlignment="1" applyProtection="1">
      <alignment horizontal="right" vertical="center"/>
    </xf>
    <xf numFmtId="3" fontId="15" fillId="16" borderId="6" xfId="3" applyNumberFormat="1" applyFont="1" applyFill="1" applyBorder="1" applyAlignment="1" applyProtection="1">
      <alignment horizontal="right" vertical="center"/>
    </xf>
    <xf numFmtId="3" fontId="15" fillId="16" borderId="13" xfId="3" applyNumberFormat="1" applyFont="1" applyFill="1" applyBorder="1" applyAlignment="1" applyProtection="1">
      <alignment horizontal="right" vertical="center"/>
    </xf>
    <xf numFmtId="3" fontId="15" fillId="16" borderId="13" xfId="3" applyNumberFormat="1" applyFont="1" applyFill="1" applyBorder="1" applyAlignment="1" applyProtection="1">
      <alignment horizontal="right"/>
    </xf>
    <xf numFmtId="3" fontId="15" fillId="16" borderId="40" xfId="3" applyNumberFormat="1" applyFont="1" applyFill="1" applyBorder="1" applyAlignment="1" applyProtection="1">
      <alignment horizontal="right" vertical="center"/>
    </xf>
    <xf numFmtId="3" fontId="23" fillId="16" borderId="44" xfId="3" applyNumberFormat="1" applyFont="1" applyFill="1" applyBorder="1" applyAlignment="1" applyProtection="1">
      <alignment vertical="center"/>
    </xf>
    <xf numFmtId="3" fontId="23" fillId="16" borderId="45" xfId="3" applyNumberFormat="1" applyFont="1" applyFill="1" applyBorder="1" applyAlignment="1" applyProtection="1">
      <alignment vertical="center"/>
    </xf>
    <xf numFmtId="3" fontId="15" fillId="16" borderId="45" xfId="3" applyNumberFormat="1" applyFont="1" applyFill="1" applyBorder="1" applyAlignment="1" applyProtection="1">
      <alignment horizontal="right" vertical="center"/>
    </xf>
    <xf numFmtId="3" fontId="23" fillId="16" borderId="54" xfId="3" applyNumberFormat="1" applyFont="1" applyFill="1" applyBorder="1" applyAlignment="1" applyProtection="1">
      <alignment vertical="center"/>
    </xf>
    <xf numFmtId="3" fontId="15" fillId="16" borderId="39" xfId="3" applyNumberFormat="1" applyFont="1" applyFill="1" applyBorder="1" applyAlignment="1" applyProtection="1">
      <alignment horizontal="right" vertical="center"/>
    </xf>
    <xf numFmtId="3" fontId="23" fillId="16" borderId="39" xfId="3" applyNumberFormat="1" applyFont="1" applyFill="1" applyBorder="1" applyAlignment="1" applyProtection="1">
      <alignment horizontal="right" vertical="center"/>
    </xf>
    <xf numFmtId="3" fontId="15" fillId="16" borderId="47" xfId="3" applyNumberFormat="1" applyFont="1" applyFill="1" applyBorder="1" applyAlignment="1" applyProtection="1">
      <alignment horizontal="right" vertical="center"/>
    </xf>
    <xf numFmtId="3" fontId="15" fillId="16" borderId="42" xfId="3" applyNumberFormat="1" applyFont="1" applyFill="1" applyBorder="1" applyAlignment="1" applyProtection="1">
      <alignment horizontal="right" vertical="center"/>
    </xf>
    <xf numFmtId="0" fontId="143" fillId="16" borderId="68" xfId="3" applyNumberFormat="1" applyFont="1" applyFill="1" applyBorder="1" applyAlignment="1" applyProtection="1">
      <alignment horizontal="center" vertical="center"/>
    </xf>
    <xf numFmtId="0" fontId="144" fillId="15" borderId="1" xfId="3" applyNumberFormat="1" applyFont="1" applyFill="1" applyBorder="1" applyAlignment="1" applyProtection="1">
      <alignment horizontal="center" vertical="center"/>
    </xf>
    <xf numFmtId="0" fontId="18" fillId="15" borderId="1" xfId="8" quotePrefix="1" applyFont="1" applyFill="1" applyBorder="1" applyAlignment="1">
      <alignment horizontal="right" vertical="center"/>
    </xf>
    <xf numFmtId="0" fontId="22" fillId="15" borderId="1" xfId="8" applyFont="1" applyFill="1" applyBorder="1" applyAlignment="1">
      <alignment horizontal="right" vertical="center"/>
    </xf>
    <xf numFmtId="0" fontId="24" fillId="15" borderId="15" xfId="3" applyFont="1" applyFill="1" applyBorder="1" applyAlignment="1">
      <alignment horizontal="center" vertical="center" wrapText="1"/>
    </xf>
    <xf numFmtId="3" fontId="15" fillId="15" borderId="1" xfId="3" applyNumberFormat="1" applyFont="1" applyFill="1" applyBorder="1" applyAlignment="1" applyProtection="1">
      <alignment horizontal="right" vertical="center"/>
    </xf>
    <xf numFmtId="0" fontId="128" fillId="18" borderId="1" xfId="3" applyNumberFormat="1" applyFont="1" applyFill="1" applyBorder="1" applyAlignment="1" applyProtection="1">
      <alignment horizontal="center" vertical="center"/>
    </xf>
    <xf numFmtId="3" fontId="141" fillId="20" borderId="8" xfId="3" applyNumberFormat="1" applyFont="1" applyFill="1" applyBorder="1" applyAlignment="1" applyProtection="1">
      <alignment vertical="center"/>
    </xf>
    <xf numFmtId="3" fontId="15" fillId="0" borderId="1" xfId="3" applyNumberFormat="1" applyFont="1" applyBorder="1" applyAlignment="1">
      <alignment horizontal="right" vertical="center"/>
    </xf>
    <xf numFmtId="3" fontId="15" fillId="21" borderId="1" xfId="3" applyNumberFormat="1" applyFont="1" applyFill="1" applyBorder="1" applyAlignment="1">
      <alignment horizontal="right" vertical="center"/>
    </xf>
    <xf numFmtId="0" fontId="128" fillId="16" borderId="5" xfId="3" applyNumberFormat="1" applyFont="1" applyFill="1" applyBorder="1" applyAlignment="1" applyProtection="1">
      <alignment horizontal="center" vertical="center"/>
    </xf>
    <xf numFmtId="0" fontId="128" fillId="16" borderId="10" xfId="3" applyNumberFormat="1" applyFont="1" applyFill="1" applyBorder="1" applyAlignment="1" applyProtection="1">
      <alignment horizontal="center" vertical="center"/>
    </xf>
    <xf numFmtId="0" fontId="128" fillId="16" borderId="6" xfId="3" applyNumberFormat="1" applyFont="1" applyFill="1" applyBorder="1" applyAlignment="1" applyProtection="1">
      <alignment horizontal="center" vertical="center"/>
    </xf>
    <xf numFmtId="0" fontId="128" fillId="25" borderId="68" xfId="3" applyNumberFormat="1" applyFont="1" applyFill="1" applyBorder="1" applyAlignment="1" applyProtection="1">
      <alignment horizontal="center" vertical="center"/>
    </xf>
    <xf numFmtId="0" fontId="128" fillId="24" borderId="1" xfId="3" applyNumberFormat="1" applyFont="1" applyFill="1" applyBorder="1" applyAlignment="1" applyProtection="1">
      <alignment horizontal="center" vertical="center"/>
    </xf>
    <xf numFmtId="173" fontId="128" fillId="16" borderId="18" xfId="3" applyNumberFormat="1" applyFont="1" applyFill="1" applyBorder="1" applyAlignment="1" applyProtection="1">
      <alignment horizontal="center" vertical="center"/>
    </xf>
    <xf numFmtId="3" fontId="15" fillId="0" borderId="42" xfId="3" applyNumberFormat="1" applyFont="1" applyBorder="1" applyAlignment="1" applyProtection="1">
      <alignment horizontal="right" vertical="center"/>
    </xf>
    <xf numFmtId="3" fontId="15" fillId="0" borderId="42" xfId="3" applyNumberFormat="1" applyFont="1" applyFill="1" applyBorder="1" applyAlignment="1" applyProtection="1">
      <alignment horizontal="right" vertical="center"/>
      <protection locked="0"/>
    </xf>
    <xf numFmtId="173" fontId="128" fillId="14" borderId="18" xfId="3" applyNumberFormat="1" applyFont="1" applyFill="1" applyBorder="1" applyAlignment="1" applyProtection="1">
      <alignment horizontal="center" vertical="center"/>
    </xf>
    <xf numFmtId="3" fontId="127" fillId="14" borderId="6" xfId="3" applyNumberFormat="1" applyFont="1" applyFill="1" applyBorder="1" applyAlignment="1" applyProtection="1">
      <alignment horizontal="right" vertical="center"/>
    </xf>
    <xf numFmtId="3" fontId="127" fillId="14" borderId="13" xfId="3" applyNumberFormat="1" applyFont="1" applyFill="1" applyBorder="1" applyAlignment="1" applyProtection="1">
      <alignment horizontal="right" vertical="center"/>
    </xf>
    <xf numFmtId="3" fontId="127" fillId="14" borderId="13" xfId="3" applyNumberFormat="1" applyFont="1" applyFill="1" applyBorder="1" applyAlignment="1">
      <alignment horizontal="right" vertical="center"/>
    </xf>
    <xf numFmtId="173" fontId="128" fillId="14" borderId="13" xfId="3" applyNumberFormat="1" applyFont="1" applyFill="1" applyBorder="1" applyAlignment="1" applyProtection="1">
      <alignment horizontal="center" vertical="center"/>
    </xf>
    <xf numFmtId="1" fontId="128" fillId="14" borderId="13" xfId="3" applyNumberFormat="1" applyFont="1" applyFill="1" applyBorder="1" applyAlignment="1" applyProtection="1">
      <alignment horizontal="center" vertical="center"/>
      <protection locked="0"/>
    </xf>
    <xf numFmtId="3" fontId="127" fillId="14" borderId="13" xfId="3" applyNumberFormat="1" applyFont="1" applyFill="1" applyBorder="1" applyAlignment="1" applyProtection="1">
      <alignment horizontal="right" vertical="center"/>
      <protection locked="0"/>
    </xf>
    <xf numFmtId="0" fontId="15" fillId="0" borderId="0" xfId="3" applyFont="1" applyBorder="1" applyAlignment="1" applyProtection="1">
      <alignment vertical="center"/>
    </xf>
    <xf numFmtId="165" fontId="15" fillId="0" borderId="0" xfId="3" applyNumberFormat="1" applyFont="1" applyBorder="1" applyAlignment="1" applyProtection="1">
      <alignment vertical="center"/>
    </xf>
    <xf numFmtId="170" fontId="130" fillId="17" borderId="16" xfId="8" quotePrefix="1" applyNumberFormat="1" applyFont="1" applyFill="1" applyBorder="1" applyAlignment="1" applyProtection="1">
      <alignment horizontal="right" vertical="center"/>
    </xf>
    <xf numFmtId="171" fontId="66" fillId="26" borderId="0" xfId="11" quotePrefix="1" applyNumberFormat="1" applyFont="1" applyFill="1" applyBorder="1" applyAlignment="1">
      <alignment horizontal="right"/>
    </xf>
    <xf numFmtId="0" fontId="27" fillId="26" borderId="0" xfId="11" applyFont="1" applyFill="1" applyBorder="1"/>
    <xf numFmtId="0" fontId="27" fillId="26" borderId="0" xfId="11" quotePrefix="1" applyFont="1" applyFill="1" applyBorder="1" applyAlignment="1">
      <alignment horizontal="left"/>
    </xf>
    <xf numFmtId="0" fontId="22" fillId="26" borderId="0" xfId="11" quotePrefix="1" applyFont="1" applyFill="1" applyBorder="1" applyAlignment="1">
      <alignment horizontal="left"/>
    </xf>
    <xf numFmtId="0" fontId="22" fillId="26" borderId="0" xfId="11" applyFont="1" applyFill="1" applyBorder="1"/>
    <xf numFmtId="0" fontId="35" fillId="26" borderId="0" xfId="11" applyFont="1" applyFill="1" applyBorder="1" applyAlignment="1">
      <alignment horizontal="left"/>
    </xf>
    <xf numFmtId="0" fontId="22" fillId="26" borderId="0" xfId="11" applyFont="1" applyFill="1" applyBorder="1" applyAlignment="1">
      <alignment horizontal="left"/>
    </xf>
    <xf numFmtId="0" fontId="29" fillId="26" borderId="0" xfId="11" applyFont="1" applyFill="1" applyBorder="1"/>
    <xf numFmtId="0" fontId="29" fillId="26" borderId="0" xfId="11" quotePrefix="1" applyFont="1" applyFill="1" applyBorder="1" applyAlignment="1">
      <alignment horizontal="left"/>
    </xf>
    <xf numFmtId="0" fontId="22" fillId="26" borderId="0" xfId="8" applyFont="1" applyFill="1" applyBorder="1" applyAlignment="1">
      <alignment horizontal="left"/>
    </xf>
    <xf numFmtId="0" fontId="35" fillId="26" borderId="0" xfId="8" applyFont="1" applyFill="1" applyBorder="1" applyAlignment="1">
      <alignment horizontal="left"/>
    </xf>
    <xf numFmtId="0" fontId="35" fillId="26" borderId="0" xfId="11" quotePrefix="1" applyFont="1" applyFill="1" applyBorder="1" applyAlignment="1">
      <alignment horizontal="left"/>
    </xf>
    <xf numFmtId="0" fontId="29" fillId="26" borderId="0" xfId="11" applyFont="1" applyFill="1" applyBorder="1" applyAlignment="1">
      <alignment horizontal="left"/>
    </xf>
    <xf numFmtId="171" fontId="67" fillId="26" borderId="0" xfId="11" quotePrefix="1" applyNumberFormat="1" applyFont="1" applyFill="1" applyBorder="1" applyAlignment="1">
      <alignment horizontal="right"/>
    </xf>
    <xf numFmtId="0" fontId="35" fillId="26" borderId="0" xfId="11" applyFont="1" applyFill="1" applyBorder="1"/>
    <xf numFmtId="171" fontId="66" fillId="26" borderId="0" xfId="11" applyNumberFormat="1" applyFont="1" applyFill="1" applyBorder="1" applyAlignment="1">
      <alignment horizontal="right"/>
    </xf>
    <xf numFmtId="0" fontId="27" fillId="26" borderId="0" xfId="11" applyFont="1" applyFill="1" applyBorder="1" applyAlignment="1">
      <alignment horizontal="left"/>
    </xf>
    <xf numFmtId="0" fontId="121" fillId="27" borderId="0" xfId="5" applyFill="1"/>
    <xf numFmtId="0" fontId="121" fillId="27" borderId="0" xfId="5" applyFill="1" applyAlignment="1"/>
    <xf numFmtId="0" fontId="121" fillId="14" borderId="0" xfId="5" applyFill="1"/>
    <xf numFmtId="0" fontId="121" fillId="14" borderId="0" xfId="5" applyFill="1" applyAlignment="1"/>
    <xf numFmtId="0" fontId="15" fillId="28" borderId="50" xfId="8" applyFont="1" applyFill="1" applyBorder="1" applyAlignment="1">
      <alignment horizontal="left" vertical="center" wrapText="1" indent="1"/>
    </xf>
    <xf numFmtId="0" fontId="18" fillId="28" borderId="7" xfId="8" quotePrefix="1" applyFont="1" applyFill="1" applyBorder="1" applyAlignment="1">
      <alignment horizontal="right" vertical="center"/>
    </xf>
    <xf numFmtId="168" fontId="145" fillId="28" borderId="22" xfId="8" quotePrefix="1" applyNumberFormat="1" applyFont="1" applyFill="1" applyBorder="1" applyAlignment="1">
      <alignment horizontal="right" vertical="center"/>
    </xf>
    <xf numFmtId="0" fontId="24" fillId="0" borderId="0" xfId="0" quotePrefix="1" applyFont="1" applyAlignment="1">
      <alignment vertical="center"/>
    </xf>
    <xf numFmtId="0" fontId="15" fillId="0" borderId="0" xfId="8" quotePrefix="1" applyNumberFormat="1" applyFont="1" applyFill="1" applyBorder="1" applyAlignment="1">
      <alignment horizontal="right"/>
    </xf>
    <xf numFmtId="0" fontId="2" fillId="0" borderId="6" xfId="0" quotePrefix="1" applyFont="1" applyBorder="1" applyAlignment="1" applyProtection="1">
      <alignment horizontal="left"/>
      <protection locked="0"/>
    </xf>
    <xf numFmtId="3" fontId="2" fillId="13" borderId="6" xfId="0" applyNumberFormat="1" applyFont="1" applyFill="1" applyBorder="1" applyAlignment="1" applyProtection="1"/>
    <xf numFmtId="3" fontId="2" fillId="21" borderId="5" xfId="0" applyNumberFormat="1" applyFont="1" applyFill="1" applyBorder="1" applyAlignment="1" applyProtection="1"/>
    <xf numFmtId="3" fontId="2" fillId="21" borderId="14" xfId="0" applyNumberFormat="1" applyFont="1" applyFill="1" applyBorder="1" applyAlignment="1" applyProtection="1"/>
    <xf numFmtId="0" fontId="5" fillId="0" borderId="0" xfId="0" quotePrefix="1" applyFont="1" applyBorder="1" applyAlignment="1" applyProtection="1">
      <alignment horizontal="left"/>
    </xf>
    <xf numFmtId="0" fontId="15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vertical="center"/>
      <protection locked="0"/>
    </xf>
    <xf numFmtId="0" fontId="18" fillId="2" borderId="0" xfId="3" applyFont="1" applyFill="1" applyAlignment="1" applyProtection="1">
      <alignment vertical="center" wrapText="1"/>
      <protection locked="0"/>
    </xf>
    <xf numFmtId="0" fontId="17" fillId="0" borderId="0" xfId="3" applyFont="1" applyAlignment="1" applyProtection="1">
      <alignment vertical="center" wrapText="1"/>
      <protection locked="0"/>
    </xf>
    <xf numFmtId="0" fontId="19" fillId="25" borderId="23" xfId="8" applyFont="1" applyFill="1" applyBorder="1" applyAlignment="1">
      <alignment horizontal="left" vertical="center" wrapText="1"/>
    </xf>
    <xf numFmtId="0" fontId="28" fillId="25" borderId="23" xfId="3" applyFont="1" applyFill="1" applyBorder="1" applyAlignment="1">
      <alignment horizontal="left" vertical="center" wrapText="1"/>
    </xf>
    <xf numFmtId="0" fontId="19" fillId="25" borderId="12" xfId="8" applyFont="1" applyFill="1" applyBorder="1" applyAlignment="1">
      <alignment horizontal="left" vertical="center" wrapText="1"/>
    </xf>
    <xf numFmtId="0" fontId="28" fillId="25" borderId="12" xfId="3" applyFont="1" applyFill="1" applyBorder="1" applyAlignment="1">
      <alignment horizontal="left" vertical="center" wrapText="1"/>
    </xf>
    <xf numFmtId="0" fontId="19" fillId="25" borderId="40" xfId="8" applyFont="1" applyFill="1" applyBorder="1" applyAlignment="1">
      <alignment horizontal="left" vertical="center" wrapText="1"/>
    </xf>
    <xf numFmtId="0" fontId="28" fillId="25" borderId="40" xfId="3" applyFont="1" applyFill="1" applyBorder="1" applyAlignment="1">
      <alignment horizontal="left" vertical="center" wrapText="1"/>
    </xf>
    <xf numFmtId="0" fontId="19" fillId="25" borderId="40" xfId="8" applyFont="1" applyFill="1" applyBorder="1" applyAlignment="1">
      <alignment horizontal="left" vertical="center"/>
    </xf>
    <xf numFmtId="0" fontId="15" fillId="15" borderId="15" xfId="3" applyFont="1" applyFill="1" applyBorder="1" applyAlignment="1" applyProtection="1">
      <alignment horizontal="center" vertical="center"/>
    </xf>
    <xf numFmtId="0" fontId="15" fillId="15" borderId="2" xfId="3" applyFont="1" applyFill="1" applyBorder="1" applyAlignment="1" applyProtection="1">
      <alignment horizontal="center" vertical="center"/>
    </xf>
    <xf numFmtId="0" fontId="15" fillId="15" borderId="38" xfId="3" applyFont="1" applyFill="1" applyBorder="1" applyAlignment="1" applyProtection="1">
      <alignment horizontal="center" vertical="center"/>
    </xf>
    <xf numFmtId="0" fontId="19" fillId="25" borderId="40" xfId="3" applyFont="1" applyFill="1" applyBorder="1" applyAlignment="1">
      <alignment horizontal="left" vertical="center"/>
    </xf>
    <xf numFmtId="0" fontId="15" fillId="0" borderId="0" xfId="3" applyFont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0" fontId="132" fillId="17" borderId="55" xfId="3" applyFont="1" applyFill="1" applyBorder="1" applyAlignment="1" applyProtection="1">
      <alignment horizontal="center" vertical="center" wrapText="1"/>
    </xf>
    <xf numFmtId="0" fontId="132" fillId="17" borderId="40" xfId="3" applyFont="1" applyFill="1" applyBorder="1" applyAlignment="1" applyProtection="1">
      <alignment horizontal="center" vertical="center" wrapText="1"/>
    </xf>
    <xf numFmtId="0" fontId="132" fillId="17" borderId="74" xfId="3" applyFont="1" applyFill="1" applyBorder="1" applyAlignment="1" applyProtection="1">
      <alignment horizontal="center" vertical="center" wrapText="1"/>
    </xf>
    <xf numFmtId="0" fontId="140" fillId="20" borderId="40" xfId="8" quotePrefix="1" applyFont="1" applyFill="1" applyBorder="1" applyAlignment="1" applyProtection="1">
      <alignment horizontal="left" vertical="center" wrapText="1"/>
    </xf>
    <xf numFmtId="0" fontId="146" fillId="20" borderId="40" xfId="3" applyFont="1" applyFill="1" applyBorder="1" applyAlignment="1" applyProtection="1">
      <alignment horizontal="left" vertical="center" wrapText="1"/>
    </xf>
    <xf numFmtId="0" fontId="19" fillId="25" borderId="12" xfId="8" applyFont="1" applyFill="1" applyBorder="1" applyAlignment="1">
      <alignment vertical="center" wrapText="1"/>
    </xf>
    <xf numFmtId="0" fontId="19" fillId="25" borderId="40" xfId="8" quotePrefix="1" applyFont="1" applyFill="1" applyBorder="1" applyAlignment="1">
      <alignment horizontal="left" vertical="center" wrapText="1"/>
    </xf>
    <xf numFmtId="0" fontId="19" fillId="25" borderId="40" xfId="3" applyFont="1" applyFill="1" applyBorder="1" applyAlignment="1">
      <alignment vertical="center" wrapText="1"/>
    </xf>
    <xf numFmtId="0" fontId="28" fillId="25" borderId="40" xfId="3" applyFont="1" applyFill="1" applyBorder="1" applyAlignment="1">
      <alignment vertical="center" wrapText="1"/>
    </xf>
    <xf numFmtId="0" fontId="19" fillId="25" borderId="40" xfId="8" applyFont="1" applyFill="1" applyBorder="1" applyAlignment="1">
      <alignment vertical="center" wrapText="1"/>
    </xf>
    <xf numFmtId="0" fontId="19" fillId="25" borderId="23" xfId="8" applyFont="1" applyFill="1" applyBorder="1" applyAlignment="1">
      <alignment horizontal="left" vertical="center"/>
    </xf>
    <xf numFmtId="0" fontId="19" fillId="25" borderId="40" xfId="3" applyFont="1" applyFill="1" applyBorder="1" applyAlignment="1">
      <alignment horizontal="left" vertical="center" wrapText="1"/>
    </xf>
    <xf numFmtId="0" fontId="19" fillId="25" borderId="41" xfId="3" applyFont="1" applyFill="1" applyBorder="1" applyAlignment="1">
      <alignment horizontal="left" vertical="center" wrapText="1"/>
    </xf>
    <xf numFmtId="0" fontId="19" fillId="25" borderId="23" xfId="8" quotePrefix="1" applyFont="1" applyFill="1" applyBorder="1" applyAlignment="1">
      <alignment horizontal="left" vertical="center" wrapText="1"/>
    </xf>
    <xf numFmtId="0" fontId="19" fillId="25" borderId="12" xfId="8" quotePrefix="1" applyFont="1" applyFill="1" applyBorder="1" applyAlignment="1">
      <alignment horizontal="left" vertical="center"/>
    </xf>
    <xf numFmtId="0" fontId="147" fillId="14" borderId="55" xfId="3" applyFont="1" applyFill="1" applyBorder="1" applyAlignment="1" applyProtection="1">
      <alignment vertical="center" wrapText="1"/>
    </xf>
    <xf numFmtId="0" fontId="147" fillId="14" borderId="40" xfId="3" applyFont="1" applyFill="1" applyBorder="1" applyAlignment="1" applyProtection="1">
      <alignment vertical="center" wrapText="1"/>
    </xf>
    <xf numFmtId="0" fontId="147" fillId="14" borderId="74" xfId="3" applyFont="1" applyFill="1" applyBorder="1" applyAlignment="1" applyProtection="1">
      <alignment vertical="center" wrapText="1"/>
    </xf>
    <xf numFmtId="0" fontId="19" fillId="25" borderId="76" xfId="3" applyFont="1" applyFill="1" applyBorder="1" applyAlignment="1">
      <alignment vertical="center" wrapText="1"/>
    </xf>
    <xf numFmtId="0" fontId="28" fillId="25" borderId="76" xfId="3" applyFont="1" applyFill="1" applyBorder="1" applyAlignment="1">
      <alignment vertical="center" wrapText="1"/>
    </xf>
    <xf numFmtId="0" fontId="48" fillId="7" borderId="5" xfId="3" applyFont="1" applyFill="1" applyBorder="1" applyAlignment="1">
      <alignment horizontal="center" vertical="center"/>
    </xf>
    <xf numFmtId="0" fontId="48" fillId="7" borderId="10" xfId="3" applyFont="1" applyFill="1" applyBorder="1" applyAlignment="1">
      <alignment horizontal="center" vertical="center"/>
    </xf>
    <xf numFmtId="0" fontId="130" fillId="17" borderId="40" xfId="8" applyFont="1" applyFill="1" applyBorder="1" applyAlignment="1" applyProtection="1">
      <alignment vertical="center" wrapText="1"/>
    </xf>
    <xf numFmtId="0" fontId="18" fillId="0" borderId="5" xfId="3" applyFont="1" applyFill="1" applyBorder="1" applyAlignment="1" applyProtection="1">
      <alignment horizontal="center" vertical="center" wrapText="1"/>
    </xf>
    <xf numFmtId="0" fontId="49" fillId="0" borderId="10" xfId="3" applyFont="1" applyFill="1" applyBorder="1" applyAlignment="1" applyProtection="1">
      <alignment horizontal="center" vertical="center" wrapText="1"/>
    </xf>
    <xf numFmtId="0" fontId="126" fillId="18" borderId="15" xfId="3" applyFont="1" applyFill="1" applyBorder="1" applyAlignment="1" applyProtection="1">
      <alignment horizontal="center" vertical="center"/>
    </xf>
    <xf numFmtId="0" fontId="126" fillId="18" borderId="2" xfId="3" applyFont="1" applyFill="1" applyBorder="1" applyAlignment="1" applyProtection="1">
      <alignment horizontal="center" vertical="center"/>
    </xf>
    <xf numFmtId="0" fontId="126" fillId="18" borderId="38" xfId="3" applyFont="1" applyFill="1" applyBorder="1" applyAlignment="1" applyProtection="1">
      <alignment horizontal="center" vertical="center"/>
    </xf>
    <xf numFmtId="0" fontId="18" fillId="0" borderId="0" xfId="3" applyFont="1" applyAlignment="1">
      <alignment vertical="center" wrapText="1"/>
    </xf>
    <xf numFmtId="0" fontId="17" fillId="0" borderId="0" xfId="3" applyFont="1" applyAlignment="1">
      <alignment vertical="center" wrapText="1"/>
    </xf>
    <xf numFmtId="0" fontId="18" fillId="0" borderId="5" xfId="3" applyFont="1" applyFill="1" applyBorder="1" applyAlignment="1">
      <alignment horizontal="center" vertical="center" wrapText="1"/>
    </xf>
    <xf numFmtId="0" fontId="18" fillId="0" borderId="10" xfId="3" applyFont="1" applyFill="1" applyBorder="1" applyAlignment="1">
      <alignment horizontal="center" vertical="center" wrapText="1"/>
    </xf>
    <xf numFmtId="0" fontId="18" fillId="0" borderId="10" xfId="3" applyFont="1" applyFill="1" applyBorder="1" applyAlignment="1" applyProtection="1">
      <alignment horizontal="center" vertical="center" wrapText="1"/>
    </xf>
    <xf numFmtId="0" fontId="15" fillId="29" borderId="19" xfId="3" applyFont="1" applyFill="1" applyBorder="1" applyAlignment="1" applyProtection="1">
      <alignment horizontal="center" vertical="center"/>
    </xf>
    <xf numFmtId="0" fontId="15" fillId="29" borderId="52" xfId="3" applyFont="1" applyFill="1" applyBorder="1" applyAlignment="1" applyProtection="1">
      <alignment horizontal="center" vertical="center"/>
    </xf>
    <xf numFmtId="0" fontId="0" fillId="29" borderId="52" xfId="0" applyFill="1" applyBorder="1" applyAlignment="1" applyProtection="1">
      <alignment horizontal="center" vertical="center"/>
    </xf>
    <xf numFmtId="0" fontId="0" fillId="29" borderId="73" xfId="0" applyFill="1" applyBorder="1" applyAlignment="1" applyProtection="1">
      <alignment horizontal="center" vertical="center"/>
    </xf>
    <xf numFmtId="0" fontId="15" fillId="24" borderId="19" xfId="3" applyFont="1" applyFill="1" applyBorder="1" applyAlignment="1" applyProtection="1">
      <alignment horizontal="center" vertical="center"/>
    </xf>
    <xf numFmtId="0" fontId="15" fillId="24" borderId="52" xfId="3" applyFont="1" applyFill="1" applyBorder="1" applyAlignment="1" applyProtection="1">
      <alignment horizontal="center" vertical="center"/>
    </xf>
    <xf numFmtId="0" fontId="0" fillId="24" borderId="52" xfId="0" applyFill="1" applyBorder="1" applyAlignment="1" applyProtection="1">
      <alignment horizontal="center" vertical="center"/>
    </xf>
    <xf numFmtId="0" fontId="0" fillId="24" borderId="73" xfId="0" applyFill="1" applyBorder="1" applyAlignment="1" applyProtection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32" fillId="17" borderId="55" xfId="3" applyFont="1" applyFill="1" applyBorder="1" applyAlignment="1" applyProtection="1">
      <alignment horizontal="center" vertical="center" wrapText="1"/>
      <protection locked="0"/>
    </xf>
    <xf numFmtId="0" fontId="132" fillId="17" borderId="40" xfId="3" applyFont="1" applyFill="1" applyBorder="1" applyAlignment="1" applyProtection="1">
      <alignment horizontal="center" vertical="center" wrapText="1"/>
      <protection locked="0"/>
    </xf>
    <xf numFmtId="0" fontId="132" fillId="17" borderId="74" xfId="3" applyFont="1" applyFill="1" applyBorder="1" applyAlignment="1" applyProtection="1">
      <alignment horizontal="center" vertical="center" wrapText="1"/>
      <protection locked="0"/>
    </xf>
    <xf numFmtId="0" fontId="116" fillId="12" borderId="40" xfId="8" quotePrefix="1" applyFont="1" applyFill="1" applyBorder="1" applyAlignment="1" applyProtection="1">
      <alignment horizontal="left" vertical="center"/>
    </xf>
    <xf numFmtId="0" fontId="116" fillId="12" borderId="40" xfId="8" quotePrefix="1" applyFont="1" applyFill="1" applyBorder="1" applyAlignment="1" applyProtection="1">
      <alignment horizontal="left" vertical="center" wrapText="1"/>
    </xf>
    <xf numFmtId="0" fontId="15" fillId="19" borderId="19" xfId="3" applyFont="1" applyFill="1" applyBorder="1" applyAlignment="1" applyProtection="1">
      <alignment horizontal="center" vertical="center"/>
    </xf>
    <xf numFmtId="0" fontId="15" fillId="19" borderId="52" xfId="3" applyFont="1" applyFill="1" applyBorder="1" applyAlignment="1" applyProtection="1">
      <alignment horizontal="center" vertical="center"/>
    </xf>
    <xf numFmtId="0" fontId="0" fillId="19" borderId="52" xfId="0" applyFill="1" applyBorder="1" applyAlignment="1" applyProtection="1">
      <alignment horizontal="center" vertical="center"/>
    </xf>
    <xf numFmtId="0" fontId="0" fillId="19" borderId="73" xfId="0" applyFill="1" applyBorder="1" applyAlignment="1" applyProtection="1">
      <alignment horizontal="center" vertical="center"/>
    </xf>
    <xf numFmtId="0" fontId="15" fillId="8" borderId="0" xfId="3" applyFont="1" applyFill="1" applyBorder="1" applyAlignment="1">
      <alignment horizontal="left" vertical="center" wrapText="1"/>
    </xf>
    <xf numFmtId="0" fontId="17" fillId="8" borderId="0" xfId="3" applyFont="1" applyFill="1" applyBorder="1" applyAlignment="1">
      <alignment vertical="center" wrapText="1"/>
    </xf>
    <xf numFmtId="0" fontId="18" fillId="8" borderId="0" xfId="3" applyFont="1" applyFill="1" applyBorder="1" applyAlignment="1">
      <alignment vertical="center" wrapText="1"/>
    </xf>
    <xf numFmtId="165" fontId="15" fillId="8" borderId="0" xfId="3" applyNumberFormat="1" applyFont="1" applyFill="1" applyBorder="1" applyAlignment="1">
      <alignment horizontal="left" wrapText="1"/>
    </xf>
    <xf numFmtId="0" fontId="19" fillId="17" borderId="55" xfId="3" applyFont="1" applyFill="1" applyBorder="1" applyAlignment="1">
      <alignment horizontal="left" vertical="center"/>
    </xf>
    <xf numFmtId="0" fontId="19" fillId="17" borderId="40" xfId="3" applyFont="1" applyFill="1" applyBorder="1" applyAlignment="1">
      <alignment horizontal="left" vertical="center"/>
    </xf>
    <xf numFmtId="0" fontId="19" fillId="17" borderId="12" xfId="3" applyFont="1" applyFill="1" applyBorder="1" applyAlignment="1">
      <alignment horizontal="left"/>
    </xf>
    <xf numFmtId="0" fontId="19" fillId="17" borderId="12" xfId="3" applyFont="1" applyFill="1" applyBorder="1" applyAlignment="1">
      <alignment horizontal="left" vertical="center"/>
    </xf>
    <xf numFmtId="0" fontId="19" fillId="17" borderId="23" xfId="3" applyFont="1" applyFill="1" applyBorder="1" applyAlignment="1">
      <alignment horizontal="left" vertical="center"/>
    </xf>
    <xf numFmtId="0" fontId="19" fillId="17" borderId="49" xfId="3" applyFont="1" applyFill="1" applyBorder="1" applyAlignment="1">
      <alignment horizontal="left" vertical="center"/>
    </xf>
    <xf numFmtId="0" fontId="19" fillId="17" borderId="0" xfId="3" applyFont="1" applyFill="1" applyBorder="1" applyAlignment="1">
      <alignment horizontal="left" vertical="center"/>
    </xf>
    <xf numFmtId="0" fontId="19" fillId="17" borderId="0" xfId="3" applyFont="1" applyFill="1" applyBorder="1" applyAlignment="1">
      <alignment vertical="center" wrapText="1"/>
    </xf>
    <xf numFmtId="0" fontId="28" fillId="17" borderId="0" xfId="3" applyFont="1" applyFill="1" applyBorder="1" applyAlignment="1">
      <alignment vertical="center" wrapText="1"/>
    </xf>
    <xf numFmtId="0" fontId="19" fillId="17" borderId="40" xfId="3" applyFont="1" applyFill="1" applyBorder="1" applyAlignment="1">
      <alignment horizontal="left"/>
    </xf>
    <xf numFmtId="0" fontId="19" fillId="17" borderId="23" xfId="3" applyFont="1" applyFill="1" applyBorder="1" applyAlignment="1">
      <alignment horizontal="left"/>
    </xf>
    <xf numFmtId="0" fontId="19" fillId="17" borderId="40" xfId="3" applyFont="1" applyFill="1" applyBorder="1" applyAlignment="1">
      <alignment wrapText="1"/>
    </xf>
    <xf numFmtId="0" fontId="28" fillId="17" borderId="40" xfId="3" applyFont="1" applyFill="1" applyBorder="1" applyAlignment="1">
      <alignment wrapText="1"/>
    </xf>
    <xf numFmtId="0" fontId="19" fillId="17" borderId="60" xfId="3" applyFont="1" applyFill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15" fillId="18" borderId="19" xfId="3" applyFont="1" applyFill="1" applyBorder="1" applyAlignment="1">
      <alignment horizontal="center" vertical="center"/>
    </xf>
    <xf numFmtId="0" fontId="15" fillId="18" borderId="52" xfId="3" applyFont="1" applyFill="1" applyBorder="1" applyAlignment="1">
      <alignment horizontal="center" vertical="center"/>
    </xf>
    <xf numFmtId="0" fontId="0" fillId="18" borderId="52" xfId="0" applyFill="1" applyBorder="1" applyAlignment="1">
      <alignment horizontal="center" vertical="center"/>
    </xf>
    <xf numFmtId="0" fontId="0" fillId="18" borderId="73" xfId="0" applyFill="1" applyBorder="1" applyAlignment="1">
      <alignment horizontal="center" vertical="center"/>
    </xf>
    <xf numFmtId="0" fontId="19" fillId="17" borderId="76" xfId="8" applyFont="1" applyFill="1" applyBorder="1" applyAlignment="1">
      <alignment vertical="center" wrapText="1"/>
    </xf>
    <xf numFmtId="0" fontId="28" fillId="17" borderId="76" xfId="3" applyFont="1" applyFill="1" applyBorder="1" applyAlignment="1">
      <alignment vertical="center" wrapText="1"/>
    </xf>
    <xf numFmtId="0" fontId="28" fillId="17" borderId="37" xfId="3" applyFont="1" applyFill="1" applyBorder="1" applyAlignment="1">
      <alignment vertical="center" wrapText="1"/>
    </xf>
    <xf numFmtId="0" fontId="19" fillId="17" borderId="12" xfId="8" applyFont="1" applyFill="1" applyBorder="1" applyAlignment="1">
      <alignment horizontal="left" vertical="center"/>
    </xf>
    <xf numFmtId="0" fontId="49" fillId="0" borderId="6" xfId="3" applyFont="1" applyFill="1" applyBorder="1" applyAlignment="1" applyProtection="1">
      <alignment horizontal="center" vertical="center" wrapText="1"/>
    </xf>
    <xf numFmtId="0" fontId="19" fillId="17" borderId="40" xfId="8" applyFont="1" applyFill="1" applyBorder="1" applyAlignment="1">
      <alignment horizontal="left" vertical="center"/>
    </xf>
    <xf numFmtId="0" fontId="19" fillId="17" borderId="0" xfId="8" quotePrefix="1" applyFont="1" applyFill="1" applyBorder="1" applyAlignment="1">
      <alignment horizontal="left" vertical="center"/>
    </xf>
    <xf numFmtId="0" fontId="0" fillId="0" borderId="6" xfId="0" applyBorder="1" applyAlignment="1">
      <alignment vertical="center"/>
    </xf>
  </cellXfs>
  <cellStyles count="12">
    <cellStyle name="Hyperlink 2" xfId="2"/>
    <cellStyle name="Normal 2" xfId="3"/>
    <cellStyle name="Normal 3" xfId="4"/>
    <cellStyle name="Normal 3 2" xfId="5"/>
    <cellStyle name="Normal 3 3" xfId="6"/>
    <cellStyle name="Normal 4" xfId="7"/>
    <cellStyle name="Normal_EBK_PROJECT_2001-last" xfId="8"/>
    <cellStyle name="Normal_EBK-2002-draft" xfId="9"/>
    <cellStyle name="Normal_MAKET" xfId="10"/>
    <cellStyle name="Normal_Sheet2" xfId="11"/>
    <cellStyle name="Запетая" xfId="1" builtinId="3"/>
    <cellStyle name="Нормален" xfId="0" builtinId="0"/>
  </cellStyles>
  <dxfs count="10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790575</xdr:colOff>
          <xdr:row>1</xdr:row>
          <xdr:rowOff>114300</xdr:rowOff>
        </xdr:from>
        <xdr:to>
          <xdr:col>8</xdr:col>
          <xdr:colOff>352425</xdr:colOff>
          <xdr:row>5</xdr:row>
          <xdr:rowOff>38100</xdr:rowOff>
        </xdr:to>
        <xdr:sp macro="" textlink="">
          <xdr:nvSpPr>
            <xdr:cNvPr id="3075" name="Butto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bg-BG" sz="1600" b="0" i="0" u="none" strike="noStrike" baseline="0">
                  <a:solidFill>
                    <a:srgbClr val="000000"/>
                  </a:solidFill>
                  <a:latin typeface="Times New Roman CYR"/>
                  <a:cs typeface="Times New Roman CYR"/>
                </a:rPr>
                <a:t>Подготовка за ПЕЧАТ (само ненулеви редове)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4114800</xdr:colOff>
          <xdr:row>2</xdr:row>
          <xdr:rowOff>28575</xdr:rowOff>
        </xdr:from>
        <xdr:to>
          <xdr:col>4</xdr:col>
          <xdr:colOff>200025</xdr:colOff>
          <xdr:row>5</xdr:row>
          <xdr:rowOff>38100</xdr:rowOff>
        </xdr:to>
        <xdr:sp macro="" textlink="">
          <xdr:nvSpPr>
            <xdr:cNvPr id="3079" name="Button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bg-BG" sz="1800" b="0" i="0" u="none" strike="noStrike" baseline="0">
                  <a:solidFill>
                    <a:srgbClr val="000000"/>
                  </a:solidFill>
                  <a:latin typeface="Times New Roman CYR"/>
                  <a:cs typeface="Times New Roman CYR"/>
                </a:rPr>
                <a:t>Добавяне</a:t>
              </a:r>
            </a:p>
            <a:p>
              <a:pPr algn="ctr" rtl="0">
                <a:defRPr sz="1000"/>
              </a:pPr>
              <a:r>
                <a:rPr lang="bg-BG" sz="1800" b="0" i="0" u="none" strike="noStrike" baseline="0">
                  <a:solidFill>
                    <a:srgbClr val="000000"/>
                  </a:solidFill>
                  <a:latin typeface="Times New Roman CYR"/>
                  <a:cs typeface="Times New Roman CYR"/>
                </a:rPr>
                <a:t> на ДЕЙНОСТ</a:t>
              </a:r>
              <a:endParaRPr lang="bg-BG" sz="1400" b="0" i="0" u="none" strike="noStrike" baseline="0">
                <a:solidFill>
                  <a:srgbClr val="000000"/>
                </a:solidFill>
                <a:latin typeface="Times New Roman CYR"/>
                <a:cs typeface="Times New Roman CYR"/>
              </a:endParaRPr>
            </a:p>
            <a:p>
              <a:pPr algn="ctr" rtl="0">
                <a:defRPr sz="1000"/>
              </a:pPr>
              <a:endParaRPr lang="bg-BG" sz="1400" b="0" i="0" u="none" strike="noStrike" baseline="0">
                <a:solidFill>
                  <a:srgbClr val="000000"/>
                </a:solidFill>
                <a:latin typeface="Times New Roman CYR"/>
                <a:cs typeface="Times New Roman CYR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381000</xdr:colOff>
          <xdr:row>1</xdr:row>
          <xdr:rowOff>123825</xdr:rowOff>
        </xdr:from>
        <xdr:to>
          <xdr:col>3</xdr:col>
          <xdr:colOff>1038225</xdr:colOff>
          <xdr:row>5</xdr:row>
          <xdr:rowOff>9525</xdr:rowOff>
        </xdr:to>
        <xdr:sp macro="" textlink="">
          <xdr:nvSpPr>
            <xdr:cNvPr id="3119" name="Button 47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bg-BG" sz="1400" b="0" i="0" u="none" strike="noStrike" baseline="0">
                  <a:solidFill>
                    <a:srgbClr val="000000"/>
                  </a:solidFill>
                  <a:latin typeface="Hebar"/>
                </a:rPr>
                <a:t>Помощ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Boyadzhieva/Desktop/&#1052;&#1072;&#1082;&#1077;&#1090;&#1080;%202013/&#1058;&#1088;&#1080;&#1084;&#1077;&#1089;&#1077;&#1095;&#1077;&#1085;%20&#1086;&#1090;&#1095;&#1077;&#1090;/B3_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Gerasimova/Local%20Settings/Temporary%20Internet%20Files/OLKE/B3_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ET"/>
      <sheetName val="Otchet"/>
      <sheetName val="Задължения и ангажименти"/>
      <sheetName val="INF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ET"/>
      <sheetName val="Otchet"/>
      <sheetName val="Задължения и ангажименти"/>
      <sheetName val="list"/>
      <sheetName val="INF"/>
    </sheetNames>
    <sheetDataSet>
      <sheetData sheetId="0"/>
      <sheetData sheetId="1" refreshError="1"/>
      <sheetData sheetId="2" refreshError="1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9" Type="http://schemas.openxmlformats.org/officeDocument/2006/relationships/externalLinkPath" Target="file:///\\Minfin-pdc\GUB\TEMP\NDK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printerSettings" Target="../printerSettings/printerSettings2.bin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Relationship Id="rId8" Type="http://schemas.openxmlformats.org/officeDocument/2006/relationships/externalLinkPath" Target="file:///\\Minfin-pdc\GUB\TEMP\DKD-0199.xls" TargetMode="External"/><Relationship Id="rId3" Type="http://schemas.openxmlformats.org/officeDocument/2006/relationships/externalLinkPath" Target="file:///\\Minfin-pdc\GUB\TEMP\BN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20" Type="http://schemas.openxmlformats.org/officeDocument/2006/relationships/externalLinkPath" Target="file:///\\Minfin-pdc\GUB\TEMP\MS-0199.xls" TargetMode="External"/><Relationship Id="rId41" Type="http://schemas.openxmlformats.org/officeDocument/2006/relationships/externalLinkPath" Target="file:///\\Minfin-pdc\GUB\TEMP\SP-0199.xl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152"/>
  <sheetViews>
    <sheetView tabSelected="1" topLeftCell="B13" zoomScale="70" zoomScaleNormal="70" workbookViewId="0">
      <selection activeCell="F119" sqref="F119"/>
    </sheetView>
  </sheetViews>
  <sheetFormatPr defaultRowHeight="12.75"/>
  <cols>
    <col min="1" max="1" width="5.5703125" style="11" hidden="1" customWidth="1"/>
    <col min="2" max="2" width="105.28515625" style="11" customWidth="1"/>
    <col min="3" max="3" width="67.85546875" style="11" customWidth="1"/>
    <col min="4" max="4" width="26" style="11" hidden="1" customWidth="1"/>
    <col min="5" max="5" width="22" style="13" customWidth="1"/>
    <col min="6" max="8" width="24.28515625" style="13" customWidth="1"/>
    <col min="9" max="9" width="20.5703125" style="11" customWidth="1"/>
    <col min="10" max="10" width="12.85546875" style="11" customWidth="1"/>
    <col min="11" max="11" width="13.7109375" style="11" hidden="1" customWidth="1"/>
    <col min="12" max="12" width="14.42578125" style="11" hidden="1" customWidth="1"/>
    <col min="13" max="13" width="14.42578125" style="11" customWidth="1"/>
    <col min="14" max="14" width="13.42578125" style="11" hidden="1" customWidth="1"/>
    <col min="15" max="15" width="11.140625" style="11" hidden="1" customWidth="1"/>
    <col min="16" max="16" width="11.140625" style="11" customWidth="1"/>
    <col min="17" max="17" width="16.28515625" style="11" hidden="1" customWidth="1"/>
    <col min="18" max="18" width="15" style="11" hidden="1" customWidth="1"/>
    <col min="19" max="19" width="15" style="13" customWidth="1"/>
    <col min="20" max="20" width="15.7109375" style="11" hidden="1" customWidth="1"/>
    <col min="21" max="21" width="15.28515625" style="11" hidden="1" customWidth="1"/>
    <col min="22" max="16384" width="9.140625" style="11"/>
  </cols>
  <sheetData>
    <row r="1" spans="2:21" ht="18">
      <c r="B1" s="12"/>
      <c r="C1" s="12"/>
      <c r="D1" s="12"/>
      <c r="F1" s="14"/>
      <c r="G1" s="14"/>
      <c r="H1" s="14"/>
    </row>
    <row r="2" spans="2:21" ht="15.75">
      <c r="B2" s="12"/>
      <c r="C2" s="12"/>
      <c r="D2" s="12"/>
      <c r="F2" s="15"/>
      <c r="G2" s="15"/>
      <c r="H2" s="15"/>
    </row>
    <row r="3" spans="2:21" ht="21.75" customHeight="1">
      <c r="B3" s="886" t="str">
        <f>BUDGET!B12</f>
        <v>Свиленград</v>
      </c>
      <c r="C3" s="887"/>
      <c r="D3" s="887"/>
    </row>
    <row r="4" spans="2:21" ht="15.75">
      <c r="B4" s="9" t="s">
        <v>1477</v>
      </c>
      <c r="C4" s="9"/>
      <c r="D4" s="9"/>
      <c r="E4" s="66"/>
    </row>
    <row r="5" spans="2:21" ht="18" customHeight="1">
      <c r="B5" s="5"/>
      <c r="C5" s="5"/>
      <c r="D5" s="5"/>
    </row>
    <row r="6" spans="2:21" ht="20.25">
      <c r="B6" s="881" t="s">
        <v>1808</v>
      </c>
      <c r="C6" s="881"/>
      <c r="D6" s="6"/>
    </row>
    <row r="7" spans="2:21" ht="29.25" customHeight="1">
      <c r="B7" s="6"/>
      <c r="C7" s="6"/>
      <c r="D7" s="6"/>
    </row>
    <row r="8" spans="2:21" ht="30.75" customHeight="1" thickBot="1">
      <c r="B8" s="16"/>
      <c r="C8" s="16"/>
      <c r="D8" s="16"/>
      <c r="E8" s="17"/>
      <c r="F8" s="17"/>
      <c r="G8" s="17"/>
      <c r="H8" s="17"/>
      <c r="I8" s="17"/>
    </row>
    <row r="9" spans="2:21" ht="30.75" customHeight="1" thickTop="1">
      <c r="B9" s="6"/>
      <c r="C9" s="6"/>
      <c r="D9" s="6"/>
      <c r="E9" s="18"/>
      <c r="F9" s="18"/>
      <c r="G9" s="18"/>
      <c r="H9" s="18"/>
    </row>
    <row r="10" spans="2:21" ht="18.75" thickBot="1">
      <c r="B10" s="7"/>
      <c r="C10" s="7"/>
      <c r="D10" s="7"/>
      <c r="E10" s="13" t="s">
        <v>1540</v>
      </c>
      <c r="G10" s="13" t="s">
        <v>1544</v>
      </c>
      <c r="H10" s="13" t="s">
        <v>1545</v>
      </c>
    </row>
    <row r="11" spans="2:21" ht="23.25" customHeight="1" thickBot="1">
      <c r="B11" s="883" t="s">
        <v>1478</v>
      </c>
      <c r="C11" s="8"/>
      <c r="D11" s="8"/>
      <c r="E11" s="214" t="str">
        <f>BUDGET!F12</f>
        <v>7606</v>
      </c>
      <c r="F11" s="19" t="s">
        <v>1543</v>
      </c>
      <c r="G11" s="213">
        <f>BUDGET!E9</f>
        <v>44197</v>
      </c>
      <c r="H11" s="213">
        <f>BUDGET!F9</f>
        <v>44561</v>
      </c>
      <c r="M11" s="20"/>
      <c r="N11" s="20"/>
      <c r="O11" s="20"/>
      <c r="P11" s="20"/>
    </row>
    <row r="12" spans="2:21" ht="23.25" customHeight="1" thickTop="1" thickBot="1">
      <c r="B12" s="9" t="s">
        <v>1675</v>
      </c>
      <c r="C12" s="882" t="s">
        <v>1533</v>
      </c>
      <c r="D12" s="135"/>
      <c r="E12" s="442">
        <f>BUDGET!E17</f>
        <v>0</v>
      </c>
      <c r="F12" s="19"/>
      <c r="M12" s="20"/>
      <c r="N12" s="20"/>
      <c r="O12" s="20"/>
      <c r="P12" s="20"/>
    </row>
    <row r="13" spans="2:21" ht="23.25" customHeight="1" thickTop="1">
      <c r="B13" s="5"/>
      <c r="C13" s="5"/>
      <c r="D13" s="5"/>
      <c r="E13" s="5"/>
      <c r="F13" s="5"/>
      <c r="G13" s="5"/>
      <c r="H13" s="5"/>
      <c r="M13" s="20"/>
      <c r="N13" s="20"/>
      <c r="O13" s="20"/>
      <c r="P13" s="20"/>
    </row>
    <row r="14" spans="2:21" ht="21.75" customHeight="1" thickBot="1">
      <c r="B14" s="21"/>
      <c r="C14" s="21"/>
      <c r="D14" s="21"/>
      <c r="E14" s="23"/>
      <c r="F14" s="22"/>
      <c r="G14" s="22"/>
      <c r="H14" s="22"/>
      <c r="I14" s="22" t="s">
        <v>1542</v>
      </c>
      <c r="J14" s="24"/>
      <c r="K14" s="21"/>
      <c r="L14" s="21"/>
      <c r="M14" s="20"/>
      <c r="N14" s="20"/>
      <c r="O14" s="20"/>
      <c r="P14" s="20"/>
      <c r="Q14" s="21"/>
      <c r="R14" s="21"/>
      <c r="T14" s="20"/>
      <c r="U14" s="20"/>
    </row>
    <row r="15" spans="2:21" s="25" customFormat="1" ht="16.5" thickBot="1">
      <c r="B15" s="26"/>
      <c r="C15" s="20"/>
      <c r="D15" s="20"/>
      <c r="E15" s="82"/>
      <c r="F15" s="13"/>
      <c r="G15" s="625"/>
      <c r="H15" s="627"/>
      <c r="I15" s="626"/>
      <c r="J15" s="24"/>
      <c r="K15" s="27"/>
      <c r="L15" s="27"/>
      <c r="M15" s="20"/>
      <c r="N15" s="20"/>
      <c r="O15" s="20"/>
      <c r="P15" s="20"/>
      <c r="Q15" s="21"/>
      <c r="R15" s="21"/>
      <c r="S15" s="18"/>
      <c r="T15" s="20"/>
      <c r="U15" s="20"/>
    </row>
    <row r="16" spans="2:21" s="25" customFormat="1" ht="51.75" customHeight="1" thickBot="1">
      <c r="B16" s="28" t="s">
        <v>1535</v>
      </c>
      <c r="C16" s="79" t="s">
        <v>1596</v>
      </c>
      <c r="D16" s="79"/>
      <c r="E16" s="884" t="s">
        <v>1541</v>
      </c>
      <c r="F16" s="885"/>
      <c r="G16" s="621" t="s">
        <v>631</v>
      </c>
      <c r="H16" s="628"/>
      <c r="I16" s="620"/>
      <c r="J16" s="24"/>
      <c r="K16" s="27"/>
      <c r="L16" s="27"/>
      <c r="M16" s="20"/>
      <c r="N16" s="20"/>
      <c r="O16" s="20"/>
      <c r="P16" s="20"/>
      <c r="Q16" s="21"/>
      <c r="R16" s="21"/>
      <c r="S16" s="20"/>
      <c r="T16" s="20"/>
      <c r="U16" s="20"/>
    </row>
    <row r="17" spans="1:21" s="25" customFormat="1" ht="16.5" thickBot="1">
      <c r="B17" s="28" t="s">
        <v>1534</v>
      </c>
      <c r="C17" s="28"/>
      <c r="D17" s="28"/>
      <c r="E17" s="633"/>
      <c r="F17" s="29" t="s">
        <v>1484</v>
      </c>
      <c r="G17" s="85"/>
      <c r="H17" s="86"/>
      <c r="I17" s="86"/>
      <c r="J17" s="24"/>
      <c r="K17" s="27"/>
      <c r="L17" s="27"/>
      <c r="M17" s="20"/>
      <c r="N17" s="20"/>
      <c r="O17" s="20"/>
      <c r="P17" s="20"/>
      <c r="Q17" s="21"/>
      <c r="R17" s="21"/>
      <c r="S17" s="20"/>
      <c r="T17" s="20"/>
      <c r="U17" s="20"/>
    </row>
    <row r="18" spans="1:21" s="25" customFormat="1" ht="16.5" thickBot="1">
      <c r="B18" s="28" t="s">
        <v>1536</v>
      </c>
      <c r="C18" s="28"/>
      <c r="D18" s="28"/>
      <c r="E18" s="633"/>
      <c r="F18" s="29"/>
      <c r="G18" s="629" t="s">
        <v>1482</v>
      </c>
      <c r="H18" s="630" t="s">
        <v>1483</v>
      </c>
      <c r="I18" s="630" t="s">
        <v>1480</v>
      </c>
      <c r="J18" s="24"/>
      <c r="K18" s="27"/>
      <c r="L18" s="27"/>
      <c r="M18" s="20"/>
      <c r="N18" s="20"/>
      <c r="O18" s="20"/>
      <c r="P18" s="20"/>
      <c r="Q18" s="21"/>
      <c r="R18" s="21"/>
      <c r="S18" s="20"/>
      <c r="T18" s="20"/>
      <c r="U18" s="20"/>
    </row>
    <row r="19" spans="1:21" s="25" customFormat="1" ht="16.5" thickBot="1">
      <c r="B19" s="30"/>
      <c r="C19" s="30"/>
      <c r="D19" s="30"/>
      <c r="E19" s="634"/>
      <c r="F19" s="32"/>
      <c r="G19" s="32"/>
      <c r="H19" s="31"/>
      <c r="I19" s="31"/>
      <c r="J19" s="24"/>
      <c r="K19" s="27"/>
      <c r="L19" s="27"/>
      <c r="M19" s="20"/>
      <c r="N19" s="20"/>
      <c r="O19" s="20"/>
      <c r="P19" s="20"/>
      <c r="Q19" s="21"/>
      <c r="R19" s="21"/>
      <c r="S19" s="20"/>
      <c r="T19" s="20"/>
      <c r="U19" s="20"/>
    </row>
    <row r="20" spans="1:21" s="25" customFormat="1" ht="16.5" thickBot="1">
      <c r="B20" s="33"/>
      <c r="C20" s="33"/>
      <c r="D20" s="33"/>
      <c r="E20" s="635"/>
      <c r="F20" s="34" t="s">
        <v>1538</v>
      </c>
      <c r="G20" s="631" t="s">
        <v>1537</v>
      </c>
      <c r="H20" s="632" t="s">
        <v>1537</v>
      </c>
      <c r="I20" s="632" t="s">
        <v>1537</v>
      </c>
      <c r="J20" s="24"/>
      <c r="K20" s="21"/>
      <c r="L20" s="21"/>
      <c r="M20" s="20"/>
      <c r="N20" s="20"/>
      <c r="O20" s="20"/>
      <c r="P20" s="20"/>
      <c r="Q20" s="21"/>
      <c r="R20" s="21"/>
      <c r="S20" s="20"/>
      <c r="T20" s="20"/>
      <c r="U20" s="20"/>
    </row>
    <row r="21" spans="1:21" s="25" customFormat="1" ht="16.5" thickBot="1">
      <c r="B21" s="35"/>
      <c r="C21" s="35"/>
      <c r="D21" s="35"/>
      <c r="E21" s="636"/>
      <c r="F21" s="36"/>
      <c r="G21" s="36"/>
      <c r="H21" s="36"/>
      <c r="I21" s="36"/>
      <c r="J21" s="24"/>
      <c r="K21" s="20"/>
      <c r="L21" s="20"/>
      <c r="M21" s="20"/>
      <c r="N21" s="20"/>
      <c r="O21" s="20"/>
      <c r="P21" s="20"/>
      <c r="Q21" s="21"/>
      <c r="R21" s="21"/>
      <c r="S21" s="20"/>
      <c r="T21" s="20"/>
      <c r="U21" s="20"/>
    </row>
    <row r="22" spans="1:21" s="25" customFormat="1" ht="18.75" thickBot="1">
      <c r="A22" s="87">
        <v>10</v>
      </c>
      <c r="B22" s="88" t="s">
        <v>1787</v>
      </c>
      <c r="C22" s="89" t="s">
        <v>105</v>
      </c>
      <c r="D22" s="37"/>
      <c r="E22" s="637"/>
      <c r="F22" s="120">
        <f t="shared" ref="F22:F55" si="0">+G22+H22+I22</f>
        <v>0</v>
      </c>
      <c r="G22" s="120">
        <f>+G23+G25+G36+G37</f>
        <v>0</v>
      </c>
      <c r="H22" s="120">
        <f>+H23+H25+H36+H37</f>
        <v>0</v>
      </c>
      <c r="I22" s="120">
        <f>+I23+I25+I36+I37</f>
        <v>0</v>
      </c>
      <c r="J22" s="24"/>
      <c r="K22" s="38"/>
      <c r="L22" s="38"/>
      <c r="M22" s="20"/>
      <c r="N22" s="20"/>
      <c r="O22" s="20"/>
      <c r="P22" s="20"/>
      <c r="Q22" s="21"/>
      <c r="R22" s="21"/>
      <c r="S22" s="20"/>
      <c r="T22" s="20"/>
      <c r="U22" s="20"/>
    </row>
    <row r="23" spans="1:21" s="25" customFormat="1" ht="16.5" thickBot="1">
      <c r="A23" s="87">
        <v>15</v>
      </c>
      <c r="B23" s="90" t="s">
        <v>1572</v>
      </c>
      <c r="C23" s="91" t="s">
        <v>653</v>
      </c>
      <c r="D23" s="39"/>
      <c r="E23" s="638"/>
      <c r="F23" s="121">
        <f t="shared" si="0"/>
        <v>0</v>
      </c>
      <c r="G23" s="121">
        <f>BUDGET!F22+BUDGET!F28+BUDGET!F33+BUDGET!F39+BUDGET!F47+BUDGET!F52+BUDGET!F58+BUDGET!F61+BUDGET!F64+BUDGET!F65+BUDGET!F72+BUDGET!F73</f>
        <v>0</v>
      </c>
      <c r="H23" s="121">
        <f>BUDGET!G22+BUDGET!G28+BUDGET!G33+BUDGET!G39+BUDGET!G47+BUDGET!G52+BUDGET!G58+BUDGET!G61+BUDGET!G64+BUDGET!G65+BUDGET!G72+BUDGET!G73</f>
        <v>0</v>
      </c>
      <c r="I23" s="121">
        <f>BUDGET!H22+BUDGET!H28+BUDGET!H33+BUDGET!H39+BUDGET!H47+BUDGET!H52+BUDGET!H58+BUDGET!H61+BUDGET!H64+BUDGET!H65+BUDGET!H72+BUDGET!H73</f>
        <v>0</v>
      </c>
      <c r="J23" s="24"/>
      <c r="K23" s="1"/>
      <c r="L23" s="1"/>
      <c r="M23" s="20"/>
      <c r="N23" s="20"/>
      <c r="O23" s="20"/>
      <c r="P23" s="20"/>
      <c r="Q23" s="21"/>
      <c r="R23" s="21"/>
      <c r="S23" s="20"/>
      <c r="T23" s="20"/>
      <c r="U23" s="20"/>
    </row>
    <row r="24" spans="1:21" s="25" customFormat="1" ht="16.5" hidden="1" thickBot="1">
      <c r="A24" s="87"/>
      <c r="B24" s="92" t="s">
        <v>630</v>
      </c>
      <c r="C24" s="92" t="s">
        <v>627</v>
      </c>
      <c r="D24" s="70"/>
      <c r="E24" s="639"/>
      <c r="F24" s="122">
        <f t="shared" si="0"/>
        <v>0</v>
      </c>
      <c r="G24" s="123"/>
      <c r="H24" s="123"/>
      <c r="I24" s="123"/>
      <c r="J24" s="24"/>
      <c r="K24" s="1"/>
      <c r="L24" s="1"/>
      <c r="M24" s="20"/>
      <c r="N24" s="20"/>
      <c r="O24" s="20"/>
      <c r="P24" s="20"/>
      <c r="Q24" s="21"/>
      <c r="R24" s="21"/>
      <c r="S24" s="20"/>
      <c r="T24" s="20"/>
      <c r="U24" s="20"/>
    </row>
    <row r="25" spans="1:21" s="25" customFormat="1" ht="16.5" thickBot="1">
      <c r="A25" s="87">
        <v>20</v>
      </c>
      <c r="B25" s="93" t="s">
        <v>1573</v>
      </c>
      <c r="C25" s="93" t="s">
        <v>1551</v>
      </c>
      <c r="D25" s="74"/>
      <c r="E25" s="637"/>
      <c r="F25" s="120">
        <f t="shared" si="0"/>
        <v>0</v>
      </c>
      <c r="G25" s="120">
        <f>+G26+G30+G31+G32+G33</f>
        <v>0</v>
      </c>
      <c r="H25" s="120">
        <f>+H26+H30+H31+H32+H33</f>
        <v>0</v>
      </c>
      <c r="I25" s="120">
        <f>+I26+I30+I31+I32+I33</f>
        <v>0</v>
      </c>
      <c r="J25" s="24"/>
      <c r="K25" s="1"/>
      <c r="L25" s="1"/>
      <c r="M25" s="20"/>
      <c r="N25" s="20"/>
      <c r="O25" s="20"/>
      <c r="P25" s="20"/>
      <c r="Q25" s="21"/>
      <c r="R25" s="21"/>
      <c r="S25" s="20"/>
      <c r="T25" s="20"/>
      <c r="U25" s="20"/>
    </row>
    <row r="26" spans="1:21" s="25" customFormat="1" ht="16.5" thickBot="1">
      <c r="A26" s="87">
        <v>25</v>
      </c>
      <c r="B26" s="94" t="s">
        <v>1574</v>
      </c>
      <c r="C26" s="94" t="s">
        <v>1552</v>
      </c>
      <c r="D26" s="70"/>
      <c r="E26" s="639"/>
      <c r="F26" s="123">
        <f t="shared" si="0"/>
        <v>0</v>
      </c>
      <c r="G26" s="123">
        <f>BUDGET!F74</f>
        <v>0</v>
      </c>
      <c r="H26" s="123">
        <f>BUDGET!G74</f>
        <v>0</v>
      </c>
      <c r="I26" s="123">
        <f>BUDGET!H74</f>
        <v>0</v>
      </c>
      <c r="J26" s="24"/>
      <c r="K26" s="1"/>
      <c r="L26" s="1"/>
      <c r="M26" s="20"/>
      <c r="N26" s="20"/>
      <c r="O26" s="20"/>
      <c r="P26" s="20"/>
      <c r="Q26" s="21"/>
      <c r="R26" s="21"/>
      <c r="S26" s="20"/>
      <c r="T26" s="20"/>
      <c r="U26" s="20"/>
    </row>
    <row r="27" spans="1:21" s="25" customFormat="1" ht="16.5" thickBot="1">
      <c r="A27" s="87">
        <v>26</v>
      </c>
      <c r="B27" s="95" t="s">
        <v>1532</v>
      </c>
      <c r="C27" s="84" t="s">
        <v>632</v>
      </c>
      <c r="D27" s="41"/>
      <c r="E27" s="640"/>
      <c r="F27" s="124">
        <f t="shared" si="0"/>
        <v>0</v>
      </c>
      <c r="G27" s="122">
        <f>BUDGET!F75</f>
        <v>0</v>
      </c>
      <c r="H27" s="122">
        <f>BUDGET!G75</f>
        <v>0</v>
      </c>
      <c r="I27" s="122">
        <f>BUDGET!H75</f>
        <v>0</v>
      </c>
      <c r="J27" s="24"/>
      <c r="K27" s="1"/>
      <c r="L27" s="1"/>
      <c r="M27" s="20"/>
      <c r="N27" s="20"/>
      <c r="O27" s="20"/>
      <c r="P27" s="20"/>
      <c r="Q27" s="21"/>
      <c r="R27" s="21"/>
      <c r="S27" s="20"/>
      <c r="T27" s="20"/>
      <c r="U27" s="20"/>
    </row>
    <row r="28" spans="1:21" s="25" customFormat="1" ht="16.5" thickBot="1">
      <c r="A28" s="87">
        <v>30</v>
      </c>
      <c r="B28" s="92" t="s">
        <v>628</v>
      </c>
      <c r="C28" s="84" t="s">
        <v>633</v>
      </c>
      <c r="D28" s="41"/>
      <c r="E28" s="641"/>
      <c r="F28" s="124">
        <f t="shared" si="0"/>
        <v>0</v>
      </c>
      <c r="G28" s="124">
        <f>BUDGET!F77</f>
        <v>0</v>
      </c>
      <c r="H28" s="124">
        <f>BUDGET!G77</f>
        <v>0</v>
      </c>
      <c r="I28" s="124">
        <f>BUDGET!H77</f>
        <v>0</v>
      </c>
      <c r="J28" s="24"/>
      <c r="K28" s="1"/>
      <c r="L28" s="1"/>
      <c r="M28" s="20"/>
      <c r="N28" s="20"/>
      <c r="O28" s="20"/>
      <c r="P28" s="20"/>
      <c r="Q28" s="21"/>
      <c r="R28" s="21"/>
      <c r="S28" s="20"/>
      <c r="T28" s="20"/>
      <c r="U28" s="20"/>
    </row>
    <row r="29" spans="1:21" s="25" customFormat="1" ht="16.5" thickBot="1">
      <c r="A29" s="87">
        <v>35</v>
      </c>
      <c r="B29" s="96" t="s">
        <v>1575</v>
      </c>
      <c r="C29" s="84" t="s">
        <v>634</v>
      </c>
      <c r="D29" s="69"/>
      <c r="E29" s="641"/>
      <c r="F29" s="124">
        <f t="shared" si="0"/>
        <v>0</v>
      </c>
      <c r="G29" s="124">
        <f>+BUDGET!F78+BUDGET!F79</f>
        <v>0</v>
      </c>
      <c r="H29" s="124">
        <f>+BUDGET!G78+BUDGET!G79</f>
        <v>0</v>
      </c>
      <c r="I29" s="124">
        <f>+BUDGET!H78+BUDGET!H79</f>
        <v>0</v>
      </c>
      <c r="J29" s="24"/>
      <c r="K29" s="1"/>
      <c r="L29" s="1"/>
      <c r="M29" s="20"/>
      <c r="N29" s="20"/>
      <c r="O29" s="20"/>
      <c r="P29" s="20"/>
      <c r="Q29" s="21"/>
      <c r="R29" s="21"/>
      <c r="S29" s="20"/>
      <c r="T29" s="20"/>
      <c r="U29" s="20"/>
    </row>
    <row r="30" spans="1:21" s="25" customFormat="1" ht="16.5" thickBot="1">
      <c r="A30" s="87">
        <v>40</v>
      </c>
      <c r="B30" s="96" t="s">
        <v>1576</v>
      </c>
      <c r="C30" s="97" t="s">
        <v>635</v>
      </c>
      <c r="D30" s="69"/>
      <c r="E30" s="641"/>
      <c r="F30" s="124">
        <f t="shared" si="0"/>
        <v>0</v>
      </c>
      <c r="G30" s="124">
        <f>BUDGET!F90+BUDGET!F93+BUDGET!F94</f>
        <v>0</v>
      </c>
      <c r="H30" s="124">
        <f>BUDGET!G90+BUDGET!G93+BUDGET!G94</f>
        <v>0</v>
      </c>
      <c r="I30" s="124">
        <f>BUDGET!H90+BUDGET!H93+BUDGET!H94</f>
        <v>0</v>
      </c>
      <c r="J30" s="24"/>
      <c r="K30" s="1"/>
      <c r="L30" s="1"/>
      <c r="M30" s="20"/>
      <c r="N30" s="20"/>
      <c r="O30" s="20"/>
      <c r="P30" s="20"/>
      <c r="Q30" s="21"/>
      <c r="R30" s="21"/>
      <c r="S30" s="20"/>
      <c r="T30" s="20"/>
      <c r="U30" s="20"/>
    </row>
    <row r="31" spans="1:21" s="25" customFormat="1" ht="16.5" thickBot="1">
      <c r="A31" s="87">
        <v>45</v>
      </c>
      <c r="B31" s="96" t="s">
        <v>608</v>
      </c>
      <c r="C31" s="96" t="s">
        <v>1553</v>
      </c>
      <c r="D31" s="69"/>
      <c r="E31" s="641"/>
      <c r="F31" s="124">
        <f t="shared" si="0"/>
        <v>0</v>
      </c>
      <c r="G31" s="124">
        <f>BUDGET!F108</f>
        <v>0</v>
      </c>
      <c r="H31" s="124">
        <f>BUDGET!G108</f>
        <v>0</v>
      </c>
      <c r="I31" s="124">
        <f>BUDGET!H108</f>
        <v>0</v>
      </c>
      <c r="J31" s="24"/>
      <c r="K31" s="1"/>
      <c r="L31" s="1"/>
      <c r="M31" s="20"/>
      <c r="N31" s="20"/>
      <c r="O31" s="20"/>
      <c r="P31" s="20"/>
      <c r="Q31" s="21"/>
      <c r="R31" s="21"/>
      <c r="S31" s="20"/>
      <c r="T31" s="20"/>
      <c r="U31" s="20"/>
    </row>
    <row r="32" spans="1:21" s="25" customFormat="1" ht="16.5" thickBot="1">
      <c r="A32" s="87">
        <v>50</v>
      </c>
      <c r="B32" s="98" t="s">
        <v>609</v>
      </c>
      <c r="C32" s="98" t="s">
        <v>1670</v>
      </c>
      <c r="D32" s="71"/>
      <c r="E32" s="642"/>
      <c r="F32" s="124">
        <f t="shared" si="0"/>
        <v>0</v>
      </c>
      <c r="G32" s="126">
        <f>BUDGET!F112+BUDGET!F121+BUDGET!F137+BUDGET!F138</f>
        <v>0</v>
      </c>
      <c r="H32" s="126">
        <f>BUDGET!G112+BUDGET!G121+BUDGET!G137+BUDGET!G138</f>
        <v>0</v>
      </c>
      <c r="I32" s="126">
        <f>BUDGET!H112+BUDGET!H121+BUDGET!H137+BUDGET!H138</f>
        <v>0</v>
      </c>
      <c r="J32" s="24"/>
      <c r="K32" s="1"/>
      <c r="L32" s="1"/>
      <c r="M32" s="20"/>
      <c r="N32" s="20"/>
      <c r="O32" s="20"/>
      <c r="P32" s="20"/>
      <c r="Q32" s="21"/>
      <c r="R32" s="21"/>
      <c r="S32" s="20"/>
      <c r="T32" s="20"/>
      <c r="U32" s="20"/>
    </row>
    <row r="33" spans="1:21" s="25" customFormat="1" ht="16.5" thickBot="1">
      <c r="A33" s="87">
        <v>51</v>
      </c>
      <c r="B33" s="98" t="s">
        <v>1599</v>
      </c>
      <c r="C33" s="117" t="s">
        <v>666</v>
      </c>
      <c r="D33" s="71"/>
      <c r="E33" s="642"/>
      <c r="F33" s="125">
        <f t="shared" si="0"/>
        <v>0</v>
      </c>
      <c r="G33" s="126">
        <f>BUDGET!F125</f>
        <v>0</v>
      </c>
      <c r="H33" s="126">
        <f>BUDGET!G125</f>
        <v>0</v>
      </c>
      <c r="I33" s="126">
        <f>BUDGET!H125</f>
        <v>0</v>
      </c>
      <c r="J33" s="24"/>
      <c r="K33" s="1"/>
      <c r="L33" s="1"/>
      <c r="M33" s="20"/>
      <c r="N33" s="20"/>
      <c r="O33" s="20"/>
      <c r="P33" s="20"/>
      <c r="Q33" s="21"/>
      <c r="R33" s="21"/>
      <c r="S33" s="20"/>
      <c r="T33" s="20"/>
      <c r="U33" s="20"/>
    </row>
    <row r="34" spans="1:21" s="25" customFormat="1" ht="16.5" hidden="1" thickBot="1">
      <c r="A34" s="87">
        <v>52</v>
      </c>
      <c r="B34" s="95"/>
      <c r="C34" s="98"/>
      <c r="D34" s="71"/>
      <c r="E34" s="642"/>
      <c r="F34" s="120">
        <f t="shared" si="0"/>
        <v>0</v>
      </c>
      <c r="G34" s="126"/>
      <c r="H34" s="126"/>
      <c r="I34" s="126"/>
      <c r="J34" s="24"/>
      <c r="K34" s="1"/>
      <c r="L34" s="1"/>
      <c r="M34" s="20"/>
      <c r="N34" s="20"/>
      <c r="O34" s="20"/>
      <c r="P34" s="20"/>
      <c r="Q34" s="21"/>
      <c r="R34" s="21"/>
      <c r="S34" s="20"/>
      <c r="T34" s="20"/>
      <c r="U34" s="20"/>
    </row>
    <row r="35" spans="1:21" s="25" customFormat="1" ht="16.5" hidden="1" thickBot="1">
      <c r="A35" s="87"/>
      <c r="B35" s="99"/>
      <c r="C35" s="99"/>
      <c r="D35" s="73"/>
      <c r="E35" s="643"/>
      <c r="F35" s="120">
        <f t="shared" si="0"/>
        <v>0</v>
      </c>
      <c r="G35" s="127"/>
      <c r="H35" s="127"/>
      <c r="I35" s="127"/>
      <c r="J35" s="24"/>
      <c r="K35" s="1"/>
      <c r="L35" s="1"/>
      <c r="M35" s="20"/>
      <c r="N35" s="20"/>
      <c r="O35" s="20"/>
      <c r="P35" s="20"/>
      <c r="Q35" s="21"/>
      <c r="R35" s="21"/>
      <c r="S35" s="20"/>
      <c r="T35" s="20"/>
      <c r="U35" s="20"/>
    </row>
    <row r="36" spans="1:21" s="25" customFormat="1" ht="16.5" thickBot="1">
      <c r="A36" s="87">
        <v>60</v>
      </c>
      <c r="B36" s="99" t="s">
        <v>619</v>
      </c>
      <c r="C36" s="99" t="s">
        <v>1554</v>
      </c>
      <c r="D36" s="72"/>
      <c r="E36" s="644"/>
      <c r="F36" s="120">
        <f t="shared" si="0"/>
        <v>0</v>
      </c>
      <c r="G36" s="208">
        <f>+BUDGET!F139</f>
        <v>0</v>
      </c>
      <c r="H36" s="208">
        <f>+BUDGET!G139</f>
        <v>0</v>
      </c>
      <c r="I36" s="208">
        <f>+BUDGET!H139</f>
        <v>0</v>
      </c>
      <c r="J36" s="24"/>
      <c r="K36" s="1"/>
      <c r="L36" s="1"/>
      <c r="M36" s="20"/>
      <c r="N36" s="20"/>
      <c r="O36" s="20"/>
      <c r="P36" s="20"/>
      <c r="Q36" s="21"/>
      <c r="R36" s="21"/>
      <c r="S36" s="20"/>
      <c r="T36" s="20"/>
      <c r="U36" s="20"/>
    </row>
    <row r="37" spans="1:21" s="25" customFormat="1" ht="16.5" thickBot="1">
      <c r="A37" s="87">
        <v>65</v>
      </c>
      <c r="B37" s="100" t="s">
        <v>365</v>
      </c>
      <c r="C37" s="517" t="s">
        <v>106</v>
      </c>
      <c r="D37" s="41"/>
      <c r="E37" s="644"/>
      <c r="F37" s="120">
        <f t="shared" si="0"/>
        <v>0</v>
      </c>
      <c r="G37" s="208">
        <f>BUDGET!F142+BUDGET!F151+BUDGET!F160</f>
        <v>0</v>
      </c>
      <c r="H37" s="208">
        <f>BUDGET!G142+BUDGET!G151+BUDGET!G160</f>
        <v>0</v>
      </c>
      <c r="I37" s="208">
        <f>BUDGET!H142+BUDGET!H151+BUDGET!H160</f>
        <v>0</v>
      </c>
      <c r="J37" s="24"/>
      <c r="K37" s="1"/>
      <c r="L37" s="1"/>
      <c r="M37" s="20"/>
      <c r="N37" s="20"/>
      <c r="O37" s="20"/>
      <c r="P37" s="20"/>
      <c r="Q37" s="20"/>
      <c r="R37" s="20"/>
      <c r="S37" s="20"/>
      <c r="T37" s="20"/>
      <c r="U37" s="20"/>
    </row>
    <row r="38" spans="1:21" ht="18.75" thickBot="1">
      <c r="A38" s="101">
        <v>70</v>
      </c>
      <c r="B38" s="102" t="s">
        <v>1582</v>
      </c>
      <c r="C38" s="103" t="s">
        <v>1558</v>
      </c>
      <c r="D38" s="37"/>
      <c r="E38" s="645"/>
      <c r="F38" s="125">
        <f t="shared" si="0"/>
        <v>660225</v>
      </c>
      <c r="G38" s="125">
        <f>SUM(G40:G55)-G45-G47-G53-G54</f>
        <v>660225</v>
      </c>
      <c r="H38" s="125">
        <f>SUM(H40:H55)-H45-H47-H53-H54</f>
        <v>0</v>
      </c>
      <c r="I38" s="125">
        <f>SUM(I40:I55)-I45-I47-I53-I54</f>
        <v>0</v>
      </c>
      <c r="J38" s="44"/>
      <c r="K38" s="44"/>
      <c r="L38" s="44"/>
      <c r="M38" s="1"/>
      <c r="N38" s="1"/>
      <c r="O38" s="1"/>
      <c r="P38" s="1"/>
      <c r="Q38" s="2"/>
      <c r="R38" s="2"/>
      <c r="S38" s="24"/>
      <c r="T38" s="44"/>
      <c r="U38" s="44"/>
    </row>
    <row r="39" spans="1:21" ht="16.5" thickBot="1">
      <c r="A39" s="101">
        <v>75</v>
      </c>
      <c r="B39" s="104" t="s">
        <v>1771</v>
      </c>
      <c r="C39" s="94" t="s">
        <v>1772</v>
      </c>
      <c r="D39" s="877"/>
      <c r="E39" s="878"/>
      <c r="F39" s="879">
        <f>+G39+H39+I39</f>
        <v>539773</v>
      </c>
      <c r="G39" s="880">
        <f>SUM(G40:G42)</f>
        <v>539773</v>
      </c>
      <c r="H39" s="880">
        <f>SUM(H40:H42)</f>
        <v>0</v>
      </c>
      <c r="I39" s="880">
        <f>SUM(I40:I42)</f>
        <v>0</v>
      </c>
      <c r="J39" s="44"/>
      <c r="K39" s="44"/>
      <c r="L39" s="44"/>
      <c r="M39" s="1"/>
      <c r="N39" s="1"/>
      <c r="O39" s="1"/>
      <c r="P39" s="1"/>
      <c r="Q39" s="2"/>
      <c r="R39" s="2"/>
      <c r="S39" s="24"/>
      <c r="T39" s="44"/>
      <c r="U39" s="44"/>
    </row>
    <row r="40" spans="1:21" ht="15.75">
      <c r="A40" s="101">
        <v>75</v>
      </c>
      <c r="B40" s="104" t="s">
        <v>1773</v>
      </c>
      <c r="C40" s="94" t="s">
        <v>1555</v>
      </c>
      <c r="D40" s="45"/>
      <c r="E40" s="639"/>
      <c r="F40" s="121">
        <f t="shared" si="0"/>
        <v>419810</v>
      </c>
      <c r="G40" s="123">
        <f>BUDGET!F187</f>
        <v>419810</v>
      </c>
      <c r="H40" s="123">
        <f>BUDGET!G187</f>
        <v>0</v>
      </c>
      <c r="I40" s="123">
        <f>BUDGET!H187</f>
        <v>0</v>
      </c>
      <c r="J40" s="44"/>
      <c r="K40" s="44"/>
      <c r="L40" s="44"/>
      <c r="M40" s="44"/>
      <c r="N40" s="44"/>
      <c r="O40" s="44"/>
      <c r="P40" s="44"/>
      <c r="Q40" s="2"/>
      <c r="R40" s="2"/>
      <c r="S40" s="24"/>
      <c r="T40" s="44"/>
      <c r="U40" s="44"/>
    </row>
    <row r="41" spans="1:21" ht="15.75">
      <c r="A41" s="101">
        <v>80</v>
      </c>
      <c r="B41" s="105" t="s">
        <v>1774</v>
      </c>
      <c r="C41" s="92" t="s">
        <v>1556</v>
      </c>
      <c r="D41" s="42"/>
      <c r="E41" s="641"/>
      <c r="F41" s="124">
        <f t="shared" si="0"/>
        <v>24831</v>
      </c>
      <c r="G41" s="124">
        <f>BUDGET!F190</f>
        <v>24831</v>
      </c>
      <c r="H41" s="124">
        <f>BUDGET!G190</f>
        <v>0</v>
      </c>
      <c r="I41" s="124">
        <f>BUDGET!H190</f>
        <v>0</v>
      </c>
      <c r="J41" s="44"/>
      <c r="K41" s="44"/>
      <c r="L41" s="44"/>
      <c r="M41" s="44"/>
      <c r="N41" s="44"/>
      <c r="O41" s="44"/>
      <c r="P41" s="44"/>
      <c r="Q41" s="2"/>
      <c r="R41" s="2"/>
      <c r="S41" s="24"/>
      <c r="T41" s="44"/>
      <c r="U41" s="44"/>
    </row>
    <row r="42" spans="1:21" ht="15.75">
      <c r="A42" s="101">
        <v>85</v>
      </c>
      <c r="B42" s="105" t="s">
        <v>1775</v>
      </c>
      <c r="C42" s="92" t="s">
        <v>1600</v>
      </c>
      <c r="D42" s="42"/>
      <c r="E42" s="641"/>
      <c r="F42" s="124">
        <f t="shared" si="0"/>
        <v>95132</v>
      </c>
      <c r="G42" s="124">
        <f>+BUDGET!F196+BUDGET!F204</f>
        <v>95132</v>
      </c>
      <c r="H42" s="124">
        <f>+BUDGET!G196+BUDGET!G204</f>
        <v>0</v>
      </c>
      <c r="I42" s="124">
        <f>+BUDGET!H196+BUDGET!H204</f>
        <v>0</v>
      </c>
      <c r="J42" s="44"/>
      <c r="K42" s="44"/>
      <c r="L42" s="44"/>
      <c r="M42" s="44"/>
      <c r="N42" s="44"/>
      <c r="O42" s="44"/>
      <c r="P42" s="44"/>
      <c r="Q42" s="2"/>
      <c r="R42" s="2"/>
      <c r="S42" s="24"/>
      <c r="T42" s="44"/>
      <c r="U42" s="44"/>
    </row>
    <row r="43" spans="1:21" ht="15.75">
      <c r="A43" s="101">
        <v>90</v>
      </c>
      <c r="B43" s="105" t="s">
        <v>1776</v>
      </c>
      <c r="C43" s="92" t="s">
        <v>1094</v>
      </c>
      <c r="D43" s="42"/>
      <c r="E43" s="641"/>
      <c r="F43" s="124">
        <f>+G43+H43+I43</f>
        <v>118052</v>
      </c>
      <c r="G43" s="124">
        <f>+BUDGET!F205+BUDGET!F223+BUDGET!F271</f>
        <v>118052</v>
      </c>
      <c r="H43" s="124">
        <f>+BUDGET!G205+BUDGET!G223+BUDGET!G271</f>
        <v>0</v>
      </c>
      <c r="I43" s="124">
        <f>+BUDGET!H205+BUDGET!H223+BUDGET!H271</f>
        <v>0</v>
      </c>
      <c r="J43" s="44"/>
      <c r="K43" s="44"/>
      <c r="L43" s="44"/>
      <c r="M43" s="44"/>
      <c r="N43" s="44"/>
      <c r="O43" s="44"/>
      <c r="P43" s="44"/>
      <c r="Q43" s="2"/>
      <c r="R43" s="2"/>
      <c r="S43" s="24"/>
      <c r="T43" s="44"/>
      <c r="U43" s="44"/>
    </row>
    <row r="44" spans="1:21" ht="15.75">
      <c r="A44" s="101">
        <v>95</v>
      </c>
      <c r="B44" s="105" t="s">
        <v>1777</v>
      </c>
      <c r="C44" s="92" t="s">
        <v>1557</v>
      </c>
      <c r="D44" s="42"/>
      <c r="E44" s="641"/>
      <c r="F44" s="124">
        <f t="shared" si="0"/>
        <v>0</v>
      </c>
      <c r="G44" s="124">
        <f>+BUDGET!F227+BUDGET!F233+BUDGET!F236+BUDGET!F237+BUDGET!F238+BUDGET!F239+BUDGET!F240</f>
        <v>0</v>
      </c>
      <c r="H44" s="124">
        <f>+BUDGET!G227+BUDGET!G233+BUDGET!G236+BUDGET!G237+BUDGET!G238+BUDGET!G239+BUDGET!G240</f>
        <v>0</v>
      </c>
      <c r="I44" s="124">
        <f>+BUDGET!H227+BUDGET!H233+BUDGET!H236+BUDGET!H237+BUDGET!H238+BUDGET!H239+BUDGET!H240</f>
        <v>0</v>
      </c>
      <c r="J44" s="44"/>
      <c r="K44" s="44"/>
      <c r="L44" s="44"/>
      <c r="M44" s="44"/>
      <c r="N44" s="44"/>
      <c r="O44" s="44"/>
      <c r="P44" s="44"/>
      <c r="Q44" s="2"/>
      <c r="R44" s="2"/>
      <c r="S44" s="24"/>
      <c r="T44" s="44"/>
      <c r="U44" s="44"/>
    </row>
    <row r="45" spans="1:21" ht="15.75">
      <c r="A45" s="101">
        <v>100</v>
      </c>
      <c r="B45" s="92" t="s">
        <v>1603</v>
      </c>
      <c r="C45" s="92" t="s">
        <v>636</v>
      </c>
      <c r="D45" s="40"/>
      <c r="E45" s="641"/>
      <c r="F45" s="124">
        <f t="shared" si="0"/>
        <v>0</v>
      </c>
      <c r="G45" s="124">
        <f>+BUDGET!F236+BUDGET!F237+BUDGET!F238+BUDGET!F239+BUDGET!F243+BUDGET!F244+BUDGET!E248</f>
        <v>0</v>
      </c>
      <c r="H45" s="124">
        <f>+BUDGET!G236+BUDGET!G237+BUDGET!G238+BUDGET!G239+BUDGET!G243+BUDGET!G244+BUDGET!F248</f>
        <v>0</v>
      </c>
      <c r="I45" s="124">
        <f>+BUDGET!H236+BUDGET!H237+BUDGET!H238+BUDGET!H239+BUDGET!H243+BUDGET!H244+BUDGET!G248</f>
        <v>0</v>
      </c>
      <c r="J45" s="44"/>
      <c r="K45" s="44"/>
      <c r="L45" s="44"/>
      <c r="M45" s="44"/>
      <c r="N45" s="44"/>
      <c r="O45" s="44"/>
      <c r="P45" s="44"/>
      <c r="Q45" s="2"/>
      <c r="R45" s="2"/>
      <c r="S45" s="24"/>
      <c r="T45" s="44"/>
      <c r="U45" s="44"/>
    </row>
    <row r="46" spans="1:21" ht="15.75">
      <c r="A46" s="101">
        <v>105</v>
      </c>
      <c r="B46" s="105" t="s">
        <v>1778</v>
      </c>
      <c r="C46" s="92" t="s">
        <v>1095</v>
      </c>
      <c r="D46" s="42"/>
      <c r="E46" s="641"/>
      <c r="F46" s="124">
        <f t="shared" si="0"/>
        <v>0</v>
      </c>
      <c r="G46" s="124">
        <f>+BUDGET!F255+BUDGET!F256+BUDGET!F257+BUDGET!F258</f>
        <v>0</v>
      </c>
      <c r="H46" s="124">
        <f>+BUDGET!G255+BUDGET!G256+BUDGET!G257+BUDGET!G258</f>
        <v>0</v>
      </c>
      <c r="I46" s="124">
        <f>+BUDGET!H255+BUDGET!H256+BUDGET!H257+BUDGET!H258</f>
        <v>0</v>
      </c>
      <c r="J46" s="44"/>
      <c r="K46" s="44"/>
      <c r="L46" s="44"/>
      <c r="M46" s="44"/>
      <c r="N46" s="44"/>
      <c r="O46" s="44"/>
      <c r="P46" s="44"/>
      <c r="Q46" s="2"/>
      <c r="R46" s="2"/>
      <c r="S46" s="24"/>
      <c r="T46" s="44"/>
      <c r="U46" s="44"/>
    </row>
    <row r="47" spans="1:21" ht="15.75">
      <c r="A47" s="101">
        <v>106</v>
      </c>
      <c r="B47" s="92" t="s">
        <v>862</v>
      </c>
      <c r="C47" s="92" t="s">
        <v>863</v>
      </c>
      <c r="D47" s="42"/>
      <c r="E47" s="641"/>
      <c r="F47" s="124">
        <f t="shared" si="0"/>
        <v>0</v>
      </c>
      <c r="G47" s="124">
        <f>+BUDGET!F256</f>
        <v>0</v>
      </c>
      <c r="H47" s="124">
        <f>+BUDGET!G256</f>
        <v>0</v>
      </c>
      <c r="I47" s="124">
        <f>+BUDGET!H256</f>
        <v>0</v>
      </c>
      <c r="J47" s="44"/>
      <c r="K47" s="44"/>
      <c r="L47" s="44"/>
      <c r="M47" s="44"/>
      <c r="N47" s="44"/>
      <c r="O47" s="44"/>
      <c r="P47" s="44"/>
      <c r="Q47" s="2"/>
      <c r="R47" s="2"/>
      <c r="S47" s="24"/>
      <c r="T47" s="44"/>
      <c r="U47" s="44"/>
    </row>
    <row r="48" spans="1:21" ht="15.75">
      <c r="A48" s="101">
        <v>107</v>
      </c>
      <c r="B48" s="92" t="s">
        <v>1779</v>
      </c>
      <c r="C48" s="106" t="s">
        <v>1782</v>
      </c>
      <c r="D48" s="42"/>
      <c r="E48" s="641"/>
      <c r="F48" s="124">
        <f t="shared" si="0"/>
        <v>0</v>
      </c>
      <c r="G48" s="124">
        <f>+BUDGET!F265+BUDGET!F269+BUDGET!F270</f>
        <v>0</v>
      </c>
      <c r="H48" s="124">
        <f>+BUDGET!G265+BUDGET!G269+BUDGET!G270</f>
        <v>0</v>
      </c>
      <c r="I48" s="124">
        <f>+BUDGET!H265+BUDGET!H269+BUDGET!H270</f>
        <v>0</v>
      </c>
      <c r="J48" s="44"/>
      <c r="K48" s="44"/>
      <c r="L48" s="44"/>
      <c r="M48" s="44"/>
      <c r="N48" s="44"/>
      <c r="O48" s="44"/>
      <c r="P48" s="44"/>
      <c r="Q48" s="2"/>
      <c r="R48" s="2"/>
      <c r="S48" s="24"/>
      <c r="T48" s="44"/>
      <c r="U48" s="44"/>
    </row>
    <row r="49" spans="1:21" ht="15.75">
      <c r="A49" s="101">
        <v>108</v>
      </c>
      <c r="B49" s="92" t="s">
        <v>1780</v>
      </c>
      <c r="C49" s="92" t="s">
        <v>654</v>
      </c>
      <c r="D49" s="42"/>
      <c r="E49" s="641"/>
      <c r="F49" s="124">
        <f t="shared" si="0"/>
        <v>2400</v>
      </c>
      <c r="G49" s="124">
        <f>BUDGET!F275+BUDGET!F276+BUDGET!F284+BUDGET!F287</f>
        <v>2400</v>
      </c>
      <c r="H49" s="124">
        <f>BUDGET!G275+BUDGET!G276+BUDGET!G284+BUDGET!G287</f>
        <v>0</v>
      </c>
      <c r="I49" s="124">
        <f>BUDGET!H275+BUDGET!H276+BUDGET!H284+BUDGET!H287</f>
        <v>0</v>
      </c>
      <c r="J49" s="44"/>
      <c r="K49" s="44"/>
      <c r="L49" s="44"/>
      <c r="M49" s="44"/>
      <c r="N49" s="44"/>
      <c r="O49" s="44"/>
      <c r="P49" s="44"/>
      <c r="Q49" s="2"/>
      <c r="R49" s="2"/>
      <c r="S49" s="24"/>
      <c r="T49" s="44"/>
      <c r="U49" s="44"/>
    </row>
    <row r="50" spans="1:21" ht="15.75">
      <c r="A50" s="101">
        <v>110</v>
      </c>
      <c r="B50" s="92" t="s">
        <v>1781</v>
      </c>
      <c r="C50" s="92" t="s">
        <v>655</v>
      </c>
      <c r="D50" s="40"/>
      <c r="E50" s="641"/>
      <c r="F50" s="124">
        <f t="shared" si="0"/>
        <v>0</v>
      </c>
      <c r="G50" s="124">
        <f>+BUDGET!F288</f>
        <v>0</v>
      </c>
      <c r="H50" s="124">
        <f>+BUDGET!G288</f>
        <v>0</v>
      </c>
      <c r="I50" s="124">
        <f>+BUDGET!H288</f>
        <v>0</v>
      </c>
      <c r="J50" s="44"/>
      <c r="K50" s="44"/>
      <c r="L50" s="44"/>
      <c r="M50" s="44"/>
      <c r="N50" s="44"/>
      <c r="O50" s="44"/>
      <c r="P50" s="44"/>
      <c r="Q50" s="2"/>
      <c r="R50" s="2"/>
      <c r="S50" s="24"/>
      <c r="T50" s="44"/>
      <c r="U50" s="44"/>
    </row>
    <row r="51" spans="1:21" ht="15.75">
      <c r="A51" s="101">
        <v>115</v>
      </c>
      <c r="B51" s="105" t="s">
        <v>1783</v>
      </c>
      <c r="C51" s="92" t="s">
        <v>1784</v>
      </c>
      <c r="D51" s="40"/>
      <c r="E51" s="641"/>
      <c r="F51" s="124">
        <f>+G51+H51+I51</f>
        <v>0</v>
      </c>
      <c r="G51" s="124">
        <f>+BUDGET!F272</f>
        <v>0</v>
      </c>
      <c r="H51" s="124">
        <f>+BUDGET!G272</f>
        <v>0</v>
      </c>
      <c r="I51" s="124">
        <f>+BUDGET!H272</f>
        <v>0</v>
      </c>
      <c r="J51" s="44"/>
      <c r="K51" s="44"/>
      <c r="L51" s="44"/>
      <c r="M51" s="44"/>
      <c r="N51" s="44"/>
      <c r="O51" s="44"/>
      <c r="P51" s="44"/>
      <c r="Q51" s="2"/>
      <c r="R51" s="2"/>
      <c r="S51" s="24"/>
      <c r="T51" s="44"/>
      <c r="U51" s="44"/>
    </row>
    <row r="52" spans="1:21" ht="15.75">
      <c r="A52" s="101">
        <v>115</v>
      </c>
      <c r="B52" s="105" t="s">
        <v>1785</v>
      </c>
      <c r="C52" s="118" t="s">
        <v>1666</v>
      </c>
      <c r="D52" s="40"/>
      <c r="E52" s="641"/>
      <c r="F52" s="124">
        <f t="shared" si="0"/>
        <v>0</v>
      </c>
      <c r="G52" s="124">
        <f>+BUDGET!F293</f>
        <v>0</v>
      </c>
      <c r="H52" s="124">
        <f>+BUDGET!G293</f>
        <v>0</v>
      </c>
      <c r="I52" s="124">
        <f>+BUDGET!H293</f>
        <v>0</v>
      </c>
      <c r="J52" s="44"/>
      <c r="K52" s="44"/>
      <c r="L52" s="44"/>
      <c r="M52" s="44"/>
      <c r="N52" s="44"/>
      <c r="O52" s="44"/>
      <c r="P52" s="44"/>
      <c r="Q52" s="2"/>
      <c r="R52" s="2"/>
      <c r="S52" s="24"/>
      <c r="T52" s="44"/>
      <c r="U52" s="44"/>
    </row>
    <row r="53" spans="1:21" ht="16.5" thickBot="1">
      <c r="A53" s="101">
        <v>120</v>
      </c>
      <c r="B53" s="92" t="s">
        <v>1602</v>
      </c>
      <c r="C53" s="92" t="s">
        <v>637</v>
      </c>
      <c r="D53" s="80"/>
      <c r="E53" s="641"/>
      <c r="F53" s="124">
        <f t="shared" si="0"/>
        <v>0</v>
      </c>
      <c r="G53" s="124">
        <f>BUDGET!F294</f>
        <v>0</v>
      </c>
      <c r="H53" s="124">
        <f>BUDGET!G294</f>
        <v>0</v>
      </c>
      <c r="I53" s="124">
        <f>BUDGET!H294</f>
        <v>0</v>
      </c>
      <c r="J53" s="44"/>
      <c r="K53" s="44"/>
      <c r="L53" s="44"/>
      <c r="M53" s="44"/>
      <c r="N53" s="44"/>
      <c r="O53" s="44"/>
      <c r="P53" s="44"/>
      <c r="Q53" s="2"/>
      <c r="R53" s="2"/>
      <c r="S53" s="24"/>
      <c r="T53" s="44"/>
      <c r="U53" s="44"/>
    </row>
    <row r="54" spans="1:21" ht="16.5" thickBot="1">
      <c r="A54" s="101">
        <v>125</v>
      </c>
      <c r="B54" s="95" t="s">
        <v>664</v>
      </c>
      <c r="C54" s="117" t="s">
        <v>665</v>
      </c>
      <c r="D54" s="62"/>
      <c r="E54" s="641"/>
      <c r="F54" s="124">
        <f t="shared" si="0"/>
        <v>0</v>
      </c>
      <c r="G54" s="124">
        <f>BUDGET!F296</f>
        <v>0</v>
      </c>
      <c r="H54" s="124">
        <f>BUDGET!G296</f>
        <v>0</v>
      </c>
      <c r="I54" s="124">
        <f>BUDGET!H296</f>
        <v>0</v>
      </c>
      <c r="J54" s="44"/>
      <c r="K54" s="44"/>
      <c r="L54" s="44"/>
      <c r="M54" s="44"/>
      <c r="N54" s="44"/>
      <c r="O54" s="44"/>
      <c r="P54" s="44"/>
      <c r="Q54" s="2"/>
      <c r="R54" s="2"/>
      <c r="S54" s="24"/>
      <c r="T54" s="44"/>
      <c r="U54" s="44"/>
    </row>
    <row r="55" spans="1:21" ht="16.5" thickBot="1">
      <c r="A55" s="119">
        <v>127</v>
      </c>
      <c r="B55" s="107" t="s">
        <v>1786</v>
      </c>
      <c r="C55" s="107" t="s">
        <v>1601</v>
      </c>
      <c r="D55" s="61"/>
      <c r="E55" s="646"/>
      <c r="F55" s="126">
        <f t="shared" si="0"/>
        <v>0</v>
      </c>
      <c r="G55" s="209">
        <f>+BUDGET!F297</f>
        <v>0</v>
      </c>
      <c r="H55" s="209">
        <f>+BUDGET!G297</f>
        <v>0</v>
      </c>
      <c r="I55" s="209">
        <f>+BUDGET!H297</f>
        <v>0</v>
      </c>
      <c r="J55" s="44"/>
      <c r="K55" s="44"/>
      <c r="L55" s="44"/>
      <c r="M55" s="44"/>
      <c r="N55" s="44"/>
      <c r="O55" s="44"/>
      <c r="P55" s="44"/>
      <c r="Q55" s="2"/>
      <c r="R55" s="2"/>
      <c r="S55" s="24"/>
      <c r="T55" s="44"/>
      <c r="U55" s="44"/>
    </row>
    <row r="56" spans="1:21" ht="18.75" thickBot="1">
      <c r="A56" s="101">
        <v>130</v>
      </c>
      <c r="B56" s="108" t="s">
        <v>107</v>
      </c>
      <c r="C56" s="109" t="s">
        <v>787</v>
      </c>
      <c r="D56" s="47"/>
      <c r="E56" s="637"/>
      <c r="F56" s="127">
        <f t="shared" ref="F56:F87" si="1">+G56+H56+I56</f>
        <v>692884</v>
      </c>
      <c r="G56" s="120">
        <f>+G57+G58+G62</f>
        <v>692884</v>
      </c>
      <c r="H56" s="120">
        <f>+H57+H58+H62</f>
        <v>0</v>
      </c>
      <c r="I56" s="120">
        <f>+I57+I58+I62</f>
        <v>0</v>
      </c>
      <c r="J56" s="44"/>
      <c r="K56" s="44"/>
      <c r="L56" s="44"/>
      <c r="M56" s="44"/>
      <c r="N56" s="44"/>
      <c r="O56" s="44"/>
      <c r="P56" s="44"/>
      <c r="Q56" s="2"/>
      <c r="R56" s="2"/>
      <c r="S56" s="24"/>
      <c r="T56" s="44"/>
      <c r="U56" s="44"/>
    </row>
    <row r="57" spans="1:21" ht="15.75">
      <c r="A57" s="101">
        <v>135</v>
      </c>
      <c r="B57" s="105" t="s">
        <v>108</v>
      </c>
      <c r="C57" s="92" t="s">
        <v>1669</v>
      </c>
      <c r="D57" s="42"/>
      <c r="E57" s="647"/>
      <c r="F57" s="123">
        <f t="shared" si="1"/>
        <v>0</v>
      </c>
      <c r="G57" s="128">
        <f>+BUDGET!F361+BUDGET!F375+BUDGET!F388</f>
        <v>0</v>
      </c>
      <c r="H57" s="128">
        <f>+BUDGET!G361+BUDGET!G375+BUDGET!G388</f>
        <v>0</v>
      </c>
      <c r="I57" s="128">
        <f>+BUDGET!H361+BUDGET!H375+BUDGET!H388</f>
        <v>0</v>
      </c>
      <c r="J57" s="44"/>
      <c r="K57" s="44"/>
      <c r="L57" s="44"/>
      <c r="M57" s="44"/>
      <c r="N57" s="44"/>
      <c r="O57" s="44"/>
      <c r="P57" s="44"/>
      <c r="Q57" s="2"/>
      <c r="R57" s="2"/>
      <c r="S57" s="24"/>
      <c r="T57" s="44"/>
      <c r="U57" s="44"/>
    </row>
    <row r="58" spans="1:21" ht="15.75">
      <c r="A58" s="101">
        <v>140</v>
      </c>
      <c r="B58" s="105" t="s">
        <v>1583</v>
      </c>
      <c r="C58" s="92" t="s">
        <v>788</v>
      </c>
      <c r="D58" s="42"/>
      <c r="E58" s="647"/>
      <c r="F58" s="124">
        <f t="shared" si="1"/>
        <v>692884</v>
      </c>
      <c r="G58" s="128">
        <f>+BUDGET!F383+BUDGET!F391+BUDGET!F396+BUDGET!F399+BUDGET!F402+BUDGET!F405+BUDGET!F406+BUDGET!F409+BUDGET!F422+BUDGET!F423+BUDGET!F424+BUDGET!F425+BUDGET!F426</f>
        <v>692884</v>
      </c>
      <c r="H58" s="128">
        <f>+BUDGET!G383+BUDGET!G391+BUDGET!G396+BUDGET!G399+BUDGET!G402+BUDGET!G405+BUDGET!G406+BUDGET!G409+BUDGET!G422+BUDGET!G423+BUDGET!G424+BUDGET!G425+BUDGET!G426</f>
        <v>0</v>
      </c>
      <c r="I58" s="128">
        <f>+BUDGET!H383+BUDGET!H391+BUDGET!H396+BUDGET!H399+BUDGET!H402+BUDGET!H405+BUDGET!H406+BUDGET!H409+BUDGET!H422+BUDGET!H423+BUDGET!H424+BUDGET!H425+BUDGET!H426</f>
        <v>0</v>
      </c>
      <c r="J58" s="44"/>
      <c r="K58" s="44"/>
      <c r="L58" s="44"/>
      <c r="M58" s="44"/>
      <c r="N58" s="44"/>
      <c r="O58" s="44"/>
      <c r="P58" s="44"/>
      <c r="Q58" s="2"/>
      <c r="R58" s="2"/>
      <c r="S58" s="24"/>
      <c r="T58" s="44"/>
      <c r="U58" s="44"/>
    </row>
    <row r="59" spans="1:21" ht="15.75">
      <c r="A59" s="101">
        <v>145</v>
      </c>
      <c r="B59" s="107" t="s">
        <v>629</v>
      </c>
      <c r="C59" s="107" t="s">
        <v>638</v>
      </c>
      <c r="D59" s="42"/>
      <c r="E59" s="647"/>
      <c r="F59" s="124">
        <f t="shared" si="1"/>
        <v>0</v>
      </c>
      <c r="G59" s="128">
        <f>+BUDGET!F422+BUDGET!F423+BUDGET!F424+BUDGET!F425+BUDGET!F426</f>
        <v>0</v>
      </c>
      <c r="H59" s="128">
        <f>+BUDGET!G422+BUDGET!G423+BUDGET!G424+BUDGET!G425+BUDGET!G426</f>
        <v>0</v>
      </c>
      <c r="I59" s="128">
        <f>+BUDGET!H422+BUDGET!H423+BUDGET!H424+BUDGET!H425+BUDGET!H426</f>
        <v>0</v>
      </c>
      <c r="J59" s="44"/>
      <c r="K59" s="44"/>
      <c r="L59" s="44"/>
      <c r="M59" s="44"/>
      <c r="N59" s="44"/>
      <c r="O59" s="44"/>
      <c r="P59" s="44"/>
      <c r="Q59" s="2"/>
      <c r="R59" s="2"/>
      <c r="S59" s="24"/>
      <c r="T59" s="44"/>
      <c r="U59" s="44"/>
    </row>
    <row r="60" spans="1:21" ht="15.75">
      <c r="A60" s="101">
        <v>150</v>
      </c>
      <c r="B60" s="92" t="s">
        <v>1672</v>
      </c>
      <c r="C60" s="92" t="s">
        <v>627</v>
      </c>
      <c r="D60" s="42"/>
      <c r="E60" s="647"/>
      <c r="F60" s="124">
        <f t="shared" si="1"/>
        <v>0</v>
      </c>
      <c r="G60" s="128">
        <f>BUDGET!F405</f>
        <v>0</v>
      </c>
      <c r="H60" s="128">
        <f>BUDGET!G405</f>
        <v>0</v>
      </c>
      <c r="I60" s="128">
        <f>BUDGET!H405</f>
        <v>0</v>
      </c>
      <c r="J60" s="44"/>
      <c r="K60" s="44"/>
      <c r="L60" s="44"/>
      <c r="M60" s="44"/>
      <c r="N60" s="44"/>
      <c r="O60" s="44"/>
      <c r="P60" s="44"/>
      <c r="Q60" s="2"/>
      <c r="R60" s="2"/>
      <c r="S60" s="24"/>
      <c r="T60" s="44"/>
      <c r="U60" s="44"/>
    </row>
    <row r="61" spans="1:21" ht="15.75" hidden="1">
      <c r="A61" s="101">
        <v>160</v>
      </c>
      <c r="B61" s="132"/>
      <c r="C61" s="118"/>
      <c r="D61" s="42"/>
      <c r="E61" s="647"/>
      <c r="F61" s="124">
        <f t="shared" si="1"/>
        <v>0</v>
      </c>
      <c r="G61" s="128"/>
      <c r="H61" s="128"/>
      <c r="I61" s="128"/>
      <c r="J61" s="44"/>
      <c r="K61" s="44"/>
      <c r="L61" s="44"/>
      <c r="M61" s="44"/>
      <c r="N61" s="44"/>
      <c r="O61" s="44"/>
      <c r="P61" s="44"/>
      <c r="Q61" s="2"/>
      <c r="R61" s="2"/>
      <c r="S61" s="24"/>
      <c r="T61" s="44"/>
      <c r="U61" s="44"/>
    </row>
    <row r="62" spans="1:21" ht="16.5" thickBot="1">
      <c r="A62" s="119">
        <v>162</v>
      </c>
      <c r="B62" s="110" t="s">
        <v>1080</v>
      </c>
      <c r="C62" s="111" t="s">
        <v>1559</v>
      </c>
      <c r="D62" s="43"/>
      <c r="E62" s="648"/>
      <c r="F62" s="126">
        <f t="shared" si="1"/>
        <v>0</v>
      </c>
      <c r="G62" s="210">
        <f>BUDGET!F412</f>
        <v>0</v>
      </c>
      <c r="H62" s="210">
        <f>BUDGET!G412</f>
        <v>0</v>
      </c>
      <c r="I62" s="210">
        <f>BUDGET!H412</f>
        <v>0</v>
      </c>
      <c r="J62" s="44"/>
      <c r="K62" s="44"/>
      <c r="L62" s="44"/>
      <c r="M62" s="44"/>
      <c r="N62" s="44"/>
      <c r="O62" s="44"/>
      <c r="P62" s="44"/>
      <c r="Q62" s="2"/>
      <c r="R62" s="2"/>
      <c r="S62" s="24"/>
      <c r="T62" s="44"/>
      <c r="U62" s="44"/>
    </row>
    <row r="63" spans="1:21" ht="18.75" thickBot="1">
      <c r="A63" s="101">
        <v>165</v>
      </c>
      <c r="B63" s="108" t="s">
        <v>1788</v>
      </c>
      <c r="C63" s="99" t="s">
        <v>661</v>
      </c>
      <c r="D63" s="62"/>
      <c r="E63" s="644"/>
      <c r="F63" s="127">
        <f t="shared" si="1"/>
        <v>0</v>
      </c>
      <c r="G63" s="208">
        <f>+BUDGET!F249</f>
        <v>0</v>
      </c>
      <c r="H63" s="208">
        <f>+BUDGET!G249</f>
        <v>0</v>
      </c>
      <c r="I63" s="208">
        <f>+BUDGET!H249</f>
        <v>0</v>
      </c>
      <c r="J63" s="44"/>
      <c r="K63" s="44"/>
      <c r="L63" s="44"/>
      <c r="M63" s="44"/>
      <c r="N63" s="44"/>
      <c r="O63" s="44"/>
      <c r="P63" s="44"/>
      <c r="Q63" s="2"/>
      <c r="R63" s="2"/>
      <c r="S63" s="24"/>
      <c r="T63" s="44"/>
      <c r="U63" s="44"/>
    </row>
    <row r="64" spans="1:21" ht="18.75" thickBot="1">
      <c r="A64" s="101">
        <v>175</v>
      </c>
      <c r="B64" s="88" t="s">
        <v>663</v>
      </c>
      <c r="C64" s="103"/>
      <c r="D64" s="47"/>
      <c r="E64" s="637"/>
      <c r="F64" s="657">
        <f>+F22-F38+F56+F63</f>
        <v>32659</v>
      </c>
      <c r="G64" s="657">
        <f>+G22-G38+G56+G63</f>
        <v>32659</v>
      </c>
      <c r="H64" s="657">
        <f>+H22-H38+H56+H63</f>
        <v>0</v>
      </c>
      <c r="I64" s="657">
        <f>+I22-I38+I56+I63</f>
        <v>0</v>
      </c>
      <c r="J64" s="44"/>
      <c r="K64" s="44"/>
      <c r="L64" s="44"/>
      <c r="M64" s="44"/>
      <c r="N64" s="44"/>
      <c r="O64" s="44"/>
      <c r="P64" s="44"/>
      <c r="Q64" s="2"/>
      <c r="R64" s="2"/>
      <c r="S64" s="24"/>
      <c r="T64" s="44"/>
      <c r="U64" s="44"/>
    </row>
    <row r="65" spans="1:21" ht="15.75">
      <c r="A65" s="101">
        <v>180</v>
      </c>
      <c r="B65" s="118" t="s">
        <v>206</v>
      </c>
      <c r="C65" s="653"/>
      <c r="D65" s="654"/>
      <c r="E65" s="655"/>
      <c r="F65" s="656" t="str">
        <f>IF(ROUND(F64,0)+ROUND(F66,0)=0,"OK","Неправилен")</f>
        <v>OK</v>
      </c>
      <c r="G65" s="656"/>
      <c r="H65" s="656"/>
      <c r="I65" s="656"/>
      <c r="J65" s="44"/>
      <c r="K65" s="44"/>
      <c r="L65" s="44"/>
      <c r="M65" s="44"/>
      <c r="N65" s="44"/>
      <c r="O65" s="44"/>
      <c r="P65" s="44"/>
      <c r="Q65" s="2"/>
      <c r="R65" s="2"/>
      <c r="S65" s="24"/>
      <c r="T65" s="44"/>
      <c r="U65" s="44"/>
    </row>
    <row r="66" spans="1:21" ht="18.75" thickBot="1">
      <c r="A66" s="101">
        <v>185</v>
      </c>
      <c r="B66" s="88" t="s">
        <v>662</v>
      </c>
      <c r="C66" s="103" t="s">
        <v>1584</v>
      </c>
      <c r="D66" s="47"/>
      <c r="E66" s="649"/>
      <c r="F66" s="125">
        <f t="shared" si="1"/>
        <v>-32659</v>
      </c>
      <c r="G66" s="129">
        <f>SUM(+G68+G76+G77+G84+G85+G86+G89+G90+G91+G92+G93+G94+G95)</f>
        <v>-32659</v>
      </c>
      <c r="H66" s="129">
        <f>SUM(+H68+H76+H77+H84+H85+H86+H89+H90+H91+H92+H93+H94+H95)</f>
        <v>0</v>
      </c>
      <c r="I66" s="129">
        <f>SUM(+I68+I76+I77+I84+I85+I86+I89+I90+I91+I92+I93+I94+I95)</f>
        <v>0</v>
      </c>
      <c r="J66" s="44"/>
      <c r="K66" s="44"/>
      <c r="L66" s="44"/>
      <c r="M66" s="44"/>
      <c r="N66" s="44"/>
      <c r="O66" s="44"/>
      <c r="P66" s="44"/>
      <c r="Q66" s="2"/>
      <c r="R66" s="2"/>
      <c r="S66" s="24"/>
      <c r="T66" s="44"/>
      <c r="U66" s="44"/>
    </row>
    <row r="67" spans="1:21" ht="15.75">
      <c r="A67" s="101">
        <v>190</v>
      </c>
      <c r="B67" s="112"/>
      <c r="C67" s="112"/>
      <c r="D67" s="76"/>
      <c r="E67" s="650"/>
      <c r="F67" s="131">
        <f t="shared" si="1"/>
        <v>0</v>
      </c>
      <c r="G67" s="130"/>
      <c r="H67" s="130"/>
      <c r="I67" s="130"/>
      <c r="J67" s="44"/>
      <c r="K67" s="44"/>
      <c r="L67" s="44"/>
      <c r="M67" s="44"/>
      <c r="N67" s="44"/>
      <c r="O67" s="44"/>
      <c r="P67" s="44"/>
      <c r="Q67" s="2"/>
      <c r="R67" s="2"/>
      <c r="S67" s="24"/>
      <c r="T67" s="44"/>
      <c r="U67" s="44"/>
    </row>
    <row r="68" spans="1:21" ht="15.75">
      <c r="A68" s="101">
        <v>195</v>
      </c>
      <c r="B68" s="105" t="s">
        <v>1585</v>
      </c>
      <c r="C68" s="92" t="s">
        <v>1604</v>
      </c>
      <c r="D68" s="42"/>
      <c r="E68" s="647"/>
      <c r="F68" s="124">
        <f t="shared" si="1"/>
        <v>0</v>
      </c>
      <c r="G68" s="128">
        <f>SUM(G69:G75)</f>
        <v>0</v>
      </c>
      <c r="H68" s="128">
        <f>SUM(H69:H75)</f>
        <v>0</v>
      </c>
      <c r="I68" s="128">
        <f>SUM(I69:I75)</f>
        <v>0</v>
      </c>
      <c r="J68" s="44"/>
      <c r="K68" s="44"/>
      <c r="L68" s="44"/>
      <c r="M68" s="44"/>
      <c r="N68" s="44"/>
      <c r="O68" s="44"/>
      <c r="P68" s="44"/>
      <c r="Q68" s="2"/>
      <c r="R68" s="2"/>
      <c r="S68" s="24"/>
      <c r="T68" s="44"/>
      <c r="U68" s="44"/>
    </row>
    <row r="69" spans="1:21" ht="15.75">
      <c r="A69" s="101">
        <v>200</v>
      </c>
      <c r="B69" s="92" t="s">
        <v>1586</v>
      </c>
      <c r="C69" s="92" t="s">
        <v>639</v>
      </c>
      <c r="D69" s="40"/>
      <c r="E69" s="647"/>
      <c r="F69" s="124">
        <f t="shared" si="1"/>
        <v>0</v>
      </c>
      <c r="G69" s="128">
        <f>+BUDGET!F482+BUDGET!F483+BUDGET!F486+BUDGET!F487+BUDGET!F490+BUDGET!F491+BUDGET!F495</f>
        <v>0</v>
      </c>
      <c r="H69" s="128">
        <f>+BUDGET!G482+BUDGET!G483+BUDGET!G486+BUDGET!G487+BUDGET!G490+BUDGET!G491+BUDGET!G495</f>
        <v>0</v>
      </c>
      <c r="I69" s="128">
        <f>+BUDGET!H482+BUDGET!H483+BUDGET!H486+BUDGET!H487+BUDGET!H490+BUDGET!H491+BUDGET!H495</f>
        <v>0</v>
      </c>
      <c r="J69" s="44"/>
      <c r="K69" s="44"/>
      <c r="L69" s="44"/>
      <c r="M69" s="44"/>
      <c r="N69" s="44"/>
      <c r="O69" s="44"/>
      <c r="P69" s="44"/>
      <c r="Q69" s="2"/>
      <c r="R69" s="2"/>
      <c r="S69" s="24"/>
      <c r="T69" s="44"/>
      <c r="U69" s="44"/>
    </row>
    <row r="70" spans="1:21" ht="15.75">
      <c r="A70" s="101">
        <v>205</v>
      </c>
      <c r="B70" s="92" t="s">
        <v>1587</v>
      </c>
      <c r="C70" s="92" t="s">
        <v>640</v>
      </c>
      <c r="D70" s="40"/>
      <c r="E70" s="647"/>
      <c r="F70" s="124">
        <f t="shared" si="1"/>
        <v>0</v>
      </c>
      <c r="G70" s="128">
        <f>+BUDGET!F484+BUDGET!F485+BUDGET!F488+BUDGET!F489+BUDGET!F492+BUDGET!F493+BUDGET!F494+BUDGET!F496</f>
        <v>0</v>
      </c>
      <c r="H70" s="128">
        <f>+BUDGET!G484+BUDGET!G485+BUDGET!G488+BUDGET!G489+BUDGET!G492+BUDGET!G493+BUDGET!G494+BUDGET!G496</f>
        <v>0</v>
      </c>
      <c r="I70" s="128">
        <f>+BUDGET!H484+BUDGET!H485+BUDGET!H488+BUDGET!H489+BUDGET!H492+BUDGET!H493+BUDGET!H494+BUDGET!H496</f>
        <v>0</v>
      </c>
      <c r="J70" s="44"/>
      <c r="K70" s="44"/>
      <c r="L70" s="44"/>
      <c r="M70" s="44"/>
      <c r="N70" s="44"/>
      <c r="O70" s="44"/>
      <c r="P70" s="44"/>
      <c r="Q70" s="2"/>
      <c r="R70" s="2"/>
      <c r="S70" s="24"/>
      <c r="T70" s="44"/>
      <c r="U70" s="44"/>
    </row>
    <row r="71" spans="1:21" ht="15.75">
      <c r="A71" s="101">
        <v>210</v>
      </c>
      <c r="B71" s="92" t="s">
        <v>1588</v>
      </c>
      <c r="C71" s="92" t="s">
        <v>1560</v>
      </c>
      <c r="D71" s="40"/>
      <c r="E71" s="647"/>
      <c r="F71" s="124">
        <f t="shared" si="1"/>
        <v>0</v>
      </c>
      <c r="G71" s="128">
        <f>+BUDGET!F497</f>
        <v>0</v>
      </c>
      <c r="H71" s="128">
        <f>+BUDGET!G497</f>
        <v>0</v>
      </c>
      <c r="I71" s="128">
        <f>+BUDGET!H497</f>
        <v>0</v>
      </c>
      <c r="J71" s="44"/>
      <c r="K71" s="44"/>
      <c r="L71" s="44"/>
      <c r="M71" s="44"/>
      <c r="N71" s="44"/>
      <c r="O71" s="44"/>
      <c r="P71" s="44"/>
      <c r="Q71" s="2"/>
      <c r="R71" s="2"/>
      <c r="S71" s="24"/>
      <c r="T71" s="44"/>
      <c r="U71" s="44"/>
    </row>
    <row r="72" spans="1:21" ht="15.75">
      <c r="A72" s="101">
        <v>215</v>
      </c>
      <c r="B72" s="92" t="s">
        <v>1589</v>
      </c>
      <c r="C72" s="92" t="s">
        <v>1561</v>
      </c>
      <c r="D72" s="40"/>
      <c r="E72" s="647"/>
      <c r="F72" s="124">
        <f t="shared" si="1"/>
        <v>0</v>
      </c>
      <c r="G72" s="128">
        <f>+BUDGET!F502</f>
        <v>0</v>
      </c>
      <c r="H72" s="128">
        <f>+BUDGET!G502</f>
        <v>0</v>
      </c>
      <c r="I72" s="128">
        <f>+BUDGET!H502</f>
        <v>0</v>
      </c>
      <c r="J72" s="44"/>
      <c r="K72" s="44"/>
      <c r="L72" s="44"/>
      <c r="M72" s="44"/>
      <c r="N72" s="44"/>
      <c r="O72" s="44"/>
      <c r="P72" s="44"/>
      <c r="Q72" s="2"/>
      <c r="R72" s="2"/>
      <c r="S72" s="24"/>
      <c r="T72" s="44"/>
      <c r="U72" s="44"/>
    </row>
    <row r="73" spans="1:21" ht="15.75">
      <c r="A73" s="101">
        <v>220</v>
      </c>
      <c r="B73" s="92" t="s">
        <v>1590</v>
      </c>
      <c r="C73" s="92" t="s">
        <v>641</v>
      </c>
      <c r="D73" s="40"/>
      <c r="E73" s="647"/>
      <c r="F73" s="124">
        <f t="shared" si="1"/>
        <v>0</v>
      </c>
      <c r="G73" s="128">
        <f>+BUDGET!F542</f>
        <v>0</v>
      </c>
      <c r="H73" s="128">
        <f>+BUDGET!G542</f>
        <v>0</v>
      </c>
      <c r="I73" s="128">
        <f>+BUDGET!H542</f>
        <v>0</v>
      </c>
      <c r="J73" s="44"/>
      <c r="K73" s="44"/>
      <c r="L73" s="44"/>
      <c r="M73" s="44"/>
      <c r="N73" s="44"/>
      <c r="O73" s="44"/>
      <c r="P73" s="44"/>
      <c r="Q73" s="2"/>
      <c r="R73" s="2"/>
      <c r="S73" s="24"/>
      <c r="T73" s="44"/>
      <c r="U73" s="44"/>
    </row>
    <row r="74" spans="1:21" ht="15.75">
      <c r="A74" s="101">
        <v>230</v>
      </c>
      <c r="B74" s="113" t="s">
        <v>652</v>
      </c>
      <c r="C74" s="113" t="s">
        <v>642</v>
      </c>
      <c r="D74" s="67"/>
      <c r="E74" s="647"/>
      <c r="F74" s="124">
        <f t="shared" si="1"/>
        <v>0</v>
      </c>
      <c r="G74" s="128">
        <f>+BUDGET!F581+BUDGET!F582</f>
        <v>0</v>
      </c>
      <c r="H74" s="128">
        <f>+BUDGET!G581+BUDGET!G582</f>
        <v>0</v>
      </c>
      <c r="I74" s="128">
        <f>+BUDGET!H581+BUDGET!H582</f>
        <v>0</v>
      </c>
      <c r="J74" s="44"/>
      <c r="K74" s="44"/>
      <c r="L74" s="44"/>
      <c r="M74" s="44"/>
      <c r="N74" s="44"/>
      <c r="O74" s="44"/>
      <c r="P74" s="44"/>
      <c r="Q74" s="2"/>
      <c r="R74" s="2"/>
      <c r="S74" s="24"/>
      <c r="T74" s="44"/>
      <c r="U74" s="44"/>
    </row>
    <row r="75" spans="1:21" ht="15.75">
      <c r="A75" s="101">
        <v>235</v>
      </c>
      <c r="B75" s="113" t="s">
        <v>1592</v>
      </c>
      <c r="C75" s="113" t="s">
        <v>643</v>
      </c>
      <c r="D75" s="67"/>
      <c r="E75" s="647"/>
      <c r="F75" s="124">
        <f t="shared" si="1"/>
        <v>0</v>
      </c>
      <c r="G75" s="128">
        <f>+BUDGET!F583+BUDGET!F584+BUDGET!F585</f>
        <v>0</v>
      </c>
      <c r="H75" s="128">
        <f>+BUDGET!G583+BUDGET!G584+BUDGET!G585</f>
        <v>0</v>
      </c>
      <c r="I75" s="128">
        <f>+BUDGET!H583+BUDGET!H584+BUDGET!H585</f>
        <v>0</v>
      </c>
      <c r="J75" s="44"/>
      <c r="K75" s="44"/>
      <c r="L75" s="44"/>
      <c r="M75" s="44"/>
      <c r="N75" s="44"/>
      <c r="O75" s="44"/>
      <c r="P75" s="44"/>
      <c r="Q75" s="2"/>
      <c r="R75" s="2"/>
      <c r="S75" s="24"/>
      <c r="T75" s="44"/>
      <c r="U75" s="44"/>
    </row>
    <row r="76" spans="1:21" ht="15.75">
      <c r="A76" s="101">
        <v>240</v>
      </c>
      <c r="B76" s="110" t="s">
        <v>1591</v>
      </c>
      <c r="C76" s="111" t="s">
        <v>1562</v>
      </c>
      <c r="D76" s="61"/>
      <c r="E76" s="647"/>
      <c r="F76" s="124">
        <f t="shared" si="1"/>
        <v>0</v>
      </c>
      <c r="G76" s="128">
        <f>BUDGET!F461</f>
        <v>0</v>
      </c>
      <c r="H76" s="128">
        <f>BUDGET!G461</f>
        <v>0</v>
      </c>
      <c r="I76" s="128">
        <f>BUDGET!H461</f>
        <v>0</v>
      </c>
      <c r="J76" s="44"/>
      <c r="K76" s="44"/>
      <c r="L76" s="44"/>
      <c r="M76" s="44"/>
      <c r="N76" s="44"/>
      <c r="O76" s="44"/>
      <c r="P76" s="44"/>
      <c r="Q76" s="2"/>
      <c r="R76" s="2"/>
      <c r="S76" s="24"/>
      <c r="T76" s="44"/>
      <c r="U76" s="44"/>
    </row>
    <row r="77" spans="1:21" ht="15.75">
      <c r="A77" s="101">
        <v>245</v>
      </c>
      <c r="B77" s="105" t="s">
        <v>1593</v>
      </c>
      <c r="C77" s="92" t="s">
        <v>1605</v>
      </c>
      <c r="D77" s="42"/>
      <c r="E77" s="647"/>
      <c r="F77" s="124">
        <f t="shared" si="1"/>
        <v>0</v>
      </c>
      <c r="G77" s="128">
        <f>SUM(G78:G83)</f>
        <v>0</v>
      </c>
      <c r="H77" s="128">
        <f>SUM(H78:H83)</f>
        <v>0</v>
      </c>
      <c r="I77" s="128">
        <f>SUM(I78:I83)</f>
        <v>0</v>
      </c>
      <c r="J77" s="44"/>
      <c r="K77" s="44"/>
      <c r="L77" s="44"/>
      <c r="M77" s="44"/>
      <c r="N77" s="44"/>
      <c r="O77" s="44"/>
      <c r="P77" s="44"/>
      <c r="Q77" s="2"/>
      <c r="R77" s="2"/>
      <c r="S77" s="24"/>
      <c r="T77" s="44"/>
      <c r="U77" s="44"/>
    </row>
    <row r="78" spans="1:21" ht="15.75">
      <c r="A78" s="101">
        <v>250</v>
      </c>
      <c r="B78" s="92" t="s">
        <v>1594</v>
      </c>
      <c r="C78" s="92" t="s">
        <v>644</v>
      </c>
      <c r="D78" s="40"/>
      <c r="E78" s="647"/>
      <c r="F78" s="124">
        <f t="shared" si="1"/>
        <v>0</v>
      </c>
      <c r="G78" s="128">
        <f>+BUDGET!F466+BUDGET!F469</f>
        <v>0</v>
      </c>
      <c r="H78" s="128">
        <f>+BUDGET!G466+BUDGET!G469</f>
        <v>0</v>
      </c>
      <c r="I78" s="128">
        <f>+BUDGET!H466+BUDGET!H469</f>
        <v>0</v>
      </c>
      <c r="J78" s="44"/>
      <c r="K78" s="44"/>
      <c r="L78" s="44"/>
      <c r="M78" s="44"/>
      <c r="N78" s="44"/>
      <c r="O78" s="44"/>
      <c r="P78" s="44"/>
      <c r="Q78" s="2"/>
      <c r="R78" s="2"/>
      <c r="S78" s="24"/>
      <c r="T78" s="44"/>
      <c r="U78" s="44"/>
    </row>
    <row r="79" spans="1:21" ht="15.75">
      <c r="A79" s="101">
        <v>260</v>
      </c>
      <c r="B79" s="92" t="s">
        <v>1595</v>
      </c>
      <c r="C79" s="92" t="s">
        <v>645</v>
      </c>
      <c r="D79" s="40"/>
      <c r="E79" s="647"/>
      <c r="F79" s="124">
        <f t="shared" si="1"/>
        <v>0</v>
      </c>
      <c r="G79" s="128">
        <f>+BUDGET!F467+BUDGET!F470</f>
        <v>0</v>
      </c>
      <c r="H79" s="128">
        <f>+BUDGET!G467+BUDGET!G470</f>
        <v>0</v>
      </c>
      <c r="I79" s="128">
        <f>+BUDGET!H467+BUDGET!H470</f>
        <v>0</v>
      </c>
      <c r="J79" s="44"/>
      <c r="K79" s="44"/>
      <c r="L79" s="44"/>
      <c r="M79" s="44"/>
      <c r="N79" s="44"/>
      <c r="O79" s="44"/>
      <c r="P79" s="44"/>
      <c r="Q79" s="2"/>
      <c r="R79" s="2"/>
      <c r="S79" s="24"/>
      <c r="T79" s="44"/>
      <c r="U79" s="44"/>
    </row>
    <row r="80" spans="1:21" ht="15.75">
      <c r="A80" s="101">
        <v>265</v>
      </c>
      <c r="B80" s="92" t="s">
        <v>1789</v>
      </c>
      <c r="C80" s="92" t="s">
        <v>646</v>
      </c>
      <c r="D80" s="40"/>
      <c r="E80" s="647"/>
      <c r="F80" s="124">
        <f t="shared" si="1"/>
        <v>0</v>
      </c>
      <c r="G80" s="128">
        <f>BUDGET!F471</f>
        <v>0</v>
      </c>
      <c r="H80" s="128">
        <f>BUDGET!G471</f>
        <v>0</v>
      </c>
      <c r="I80" s="128">
        <f>BUDGET!H471</f>
        <v>0</v>
      </c>
      <c r="J80" s="44"/>
      <c r="K80" s="44"/>
      <c r="L80" s="44"/>
      <c r="M80" s="44"/>
      <c r="N80" s="44"/>
      <c r="O80" s="44"/>
      <c r="P80" s="44"/>
      <c r="Q80" s="2"/>
      <c r="R80" s="2"/>
      <c r="S80" s="24"/>
      <c r="T80" s="44"/>
      <c r="U80" s="44"/>
    </row>
    <row r="81" spans="1:21" ht="15.75" hidden="1">
      <c r="A81" s="101"/>
      <c r="B81" s="92"/>
      <c r="C81" s="92"/>
      <c r="D81" s="40"/>
      <c r="E81" s="647"/>
      <c r="F81" s="124">
        <f t="shared" si="1"/>
        <v>0</v>
      </c>
      <c r="G81" s="128"/>
      <c r="H81" s="128"/>
      <c r="I81" s="128"/>
      <c r="J81" s="44"/>
      <c r="K81" s="44"/>
      <c r="L81" s="44"/>
      <c r="M81" s="44"/>
      <c r="N81" s="44"/>
      <c r="O81" s="44"/>
      <c r="P81" s="44"/>
      <c r="Q81" s="2"/>
      <c r="R81" s="2"/>
      <c r="S81" s="24"/>
      <c r="T81" s="44"/>
      <c r="U81" s="44"/>
    </row>
    <row r="82" spans="1:21" ht="15.75">
      <c r="A82" s="101">
        <v>270</v>
      </c>
      <c r="B82" s="92" t="s">
        <v>1668</v>
      </c>
      <c r="C82" s="92" t="s">
        <v>647</v>
      </c>
      <c r="D82" s="40"/>
      <c r="E82" s="647"/>
      <c r="F82" s="124">
        <f t="shared" si="1"/>
        <v>0</v>
      </c>
      <c r="G82" s="128">
        <f>+BUDGET!F479</f>
        <v>0</v>
      </c>
      <c r="H82" s="128">
        <f>+BUDGET!G479</f>
        <v>0</v>
      </c>
      <c r="I82" s="128">
        <f>+BUDGET!H479</f>
        <v>0</v>
      </c>
      <c r="J82" s="44"/>
      <c r="K82" s="44"/>
      <c r="L82" s="44"/>
      <c r="M82" s="44"/>
      <c r="N82" s="44"/>
      <c r="O82" s="44"/>
      <c r="P82" s="44"/>
      <c r="Q82" s="2"/>
      <c r="R82" s="2"/>
      <c r="S82" s="24"/>
      <c r="T82" s="44"/>
      <c r="U82" s="44"/>
    </row>
    <row r="83" spans="1:21" ht="15.75">
      <c r="A83" s="101">
        <v>275</v>
      </c>
      <c r="B83" s="92" t="s">
        <v>1667</v>
      </c>
      <c r="C83" s="92" t="s">
        <v>648</v>
      </c>
      <c r="D83" s="40"/>
      <c r="E83" s="647"/>
      <c r="F83" s="124">
        <f t="shared" si="1"/>
        <v>0</v>
      </c>
      <c r="G83" s="128">
        <f>+BUDGET!F480</f>
        <v>0</v>
      </c>
      <c r="H83" s="128">
        <f>+BUDGET!G480</f>
        <v>0</v>
      </c>
      <c r="I83" s="128">
        <f>+BUDGET!H480</f>
        <v>0</v>
      </c>
      <c r="J83" s="44"/>
      <c r="K83" s="44"/>
      <c r="L83" s="44"/>
      <c r="M83" s="44"/>
      <c r="N83" s="44"/>
      <c r="O83" s="44"/>
      <c r="P83" s="44"/>
      <c r="Q83" s="2"/>
      <c r="R83" s="2"/>
      <c r="S83" s="24"/>
      <c r="T83" s="44"/>
      <c r="U83" s="44"/>
    </row>
    <row r="84" spans="1:21" ht="15.75">
      <c r="A84" s="101">
        <v>280</v>
      </c>
      <c r="B84" s="105" t="s">
        <v>1790</v>
      </c>
      <c r="C84" s="92" t="s">
        <v>1563</v>
      </c>
      <c r="D84" s="42"/>
      <c r="E84" s="647"/>
      <c r="F84" s="124">
        <f t="shared" si="1"/>
        <v>0</v>
      </c>
      <c r="G84" s="128">
        <f>BUDGET!F535</f>
        <v>0</v>
      </c>
      <c r="H84" s="128">
        <f>BUDGET!G535</f>
        <v>0</v>
      </c>
      <c r="I84" s="128">
        <f>BUDGET!H535</f>
        <v>0</v>
      </c>
      <c r="J84" s="44"/>
      <c r="K84" s="44"/>
      <c r="L84" s="44"/>
      <c r="M84" s="44"/>
      <c r="N84" s="44"/>
      <c r="O84" s="44"/>
      <c r="P84" s="44"/>
      <c r="Q84" s="2"/>
      <c r="R84" s="2"/>
      <c r="S84" s="24"/>
      <c r="T84" s="44"/>
      <c r="U84" s="44"/>
    </row>
    <row r="85" spans="1:21" ht="15.75">
      <c r="A85" s="101">
        <v>285</v>
      </c>
      <c r="B85" s="105" t="s">
        <v>1571</v>
      </c>
      <c r="C85" s="92" t="s">
        <v>1564</v>
      </c>
      <c r="D85" s="42"/>
      <c r="E85" s="647"/>
      <c r="F85" s="124">
        <f t="shared" si="1"/>
        <v>0</v>
      </c>
      <c r="G85" s="128">
        <f>BUDGET!F536</f>
        <v>0</v>
      </c>
      <c r="H85" s="128">
        <f>BUDGET!G536</f>
        <v>0</v>
      </c>
      <c r="I85" s="128">
        <f>BUDGET!H536</f>
        <v>0</v>
      </c>
      <c r="J85" s="44"/>
      <c r="K85" s="44"/>
      <c r="L85" s="44"/>
      <c r="M85" s="44"/>
      <c r="N85" s="44"/>
      <c r="O85" s="44"/>
      <c r="P85" s="44"/>
      <c r="Q85" s="2"/>
      <c r="R85" s="2"/>
      <c r="S85" s="24"/>
      <c r="T85" s="44"/>
      <c r="U85" s="44"/>
    </row>
    <row r="86" spans="1:21" ht="15.75">
      <c r="A86" s="101">
        <v>290</v>
      </c>
      <c r="B86" s="105" t="s">
        <v>1570</v>
      </c>
      <c r="C86" s="92" t="s">
        <v>368</v>
      </c>
      <c r="D86" s="42"/>
      <c r="E86" s="647"/>
      <c r="F86" s="124">
        <f t="shared" si="1"/>
        <v>-32659</v>
      </c>
      <c r="G86" s="128">
        <f>+G87+G88</f>
        <v>-32659</v>
      </c>
      <c r="H86" s="128">
        <f>+H87+H88</f>
        <v>0</v>
      </c>
      <c r="I86" s="128">
        <f>+I87+I88</f>
        <v>0</v>
      </c>
      <c r="J86" s="44"/>
      <c r="K86" s="44"/>
      <c r="L86" s="44"/>
      <c r="M86" s="44"/>
      <c r="N86" s="44"/>
      <c r="O86" s="44"/>
      <c r="P86" s="44"/>
      <c r="Q86" s="2"/>
      <c r="R86" s="2"/>
      <c r="S86" s="24"/>
      <c r="T86" s="44"/>
      <c r="U86" s="44"/>
    </row>
    <row r="87" spans="1:21" ht="15.75">
      <c r="A87" s="101">
        <v>295</v>
      </c>
      <c r="B87" s="92" t="s">
        <v>1569</v>
      </c>
      <c r="C87" s="92" t="s">
        <v>369</v>
      </c>
      <c r="D87" s="42"/>
      <c r="E87" s="647"/>
      <c r="F87" s="124">
        <f t="shared" si="1"/>
        <v>0</v>
      </c>
      <c r="G87" s="128">
        <f>+BUDGET!F503+BUDGET!F512+BUDGET!F516+BUDGET!F543</f>
        <v>0</v>
      </c>
      <c r="H87" s="128">
        <f>+BUDGET!G503+BUDGET!G512+BUDGET!G516+BUDGET!G543</f>
        <v>0</v>
      </c>
      <c r="I87" s="128">
        <f>+BUDGET!H503+BUDGET!H512+BUDGET!H516+BUDGET!H543</f>
        <v>0</v>
      </c>
      <c r="J87" s="44"/>
      <c r="K87" s="44"/>
      <c r="L87" s="44"/>
      <c r="M87" s="44"/>
      <c r="N87" s="44"/>
      <c r="O87" s="44"/>
      <c r="P87" s="44"/>
      <c r="Q87" s="2"/>
      <c r="R87" s="2"/>
      <c r="S87" s="24"/>
      <c r="T87" s="44"/>
      <c r="U87" s="44"/>
    </row>
    <row r="88" spans="1:21" ht="15.75">
      <c r="A88" s="101">
        <v>300</v>
      </c>
      <c r="B88" s="92" t="s">
        <v>1597</v>
      </c>
      <c r="C88" s="92" t="s">
        <v>111</v>
      </c>
      <c r="D88" s="68"/>
      <c r="E88" s="647"/>
      <c r="F88" s="124">
        <f t="shared" ref="F88:F96" si="2">+G88+H88+I88</f>
        <v>-32659</v>
      </c>
      <c r="G88" s="128">
        <f>+BUDGET!F521+BUDGET!F524+BUDGET!F544</f>
        <v>-32659</v>
      </c>
      <c r="H88" s="128">
        <f>+BUDGET!G521+BUDGET!G524+BUDGET!G544</f>
        <v>0</v>
      </c>
      <c r="I88" s="128">
        <f>+BUDGET!H521+BUDGET!H524+BUDGET!H544</f>
        <v>0</v>
      </c>
      <c r="J88" s="44"/>
      <c r="K88" s="44"/>
      <c r="L88" s="44"/>
      <c r="M88" s="44"/>
      <c r="N88" s="44"/>
      <c r="O88" s="44"/>
      <c r="P88" s="44"/>
      <c r="Q88" s="2"/>
      <c r="R88" s="2"/>
      <c r="S88" s="24"/>
      <c r="T88" s="44"/>
      <c r="U88" s="44"/>
    </row>
    <row r="89" spans="1:21" ht="16.5" thickBot="1">
      <c r="A89" s="101">
        <v>310</v>
      </c>
      <c r="B89" s="114" t="s">
        <v>1081</v>
      </c>
      <c r="C89" s="107" t="s">
        <v>1565</v>
      </c>
      <c r="D89" s="77"/>
      <c r="E89" s="651"/>
      <c r="F89" s="120">
        <f t="shared" si="2"/>
        <v>0</v>
      </c>
      <c r="G89" s="211">
        <f>BUDGET!F531</f>
        <v>0</v>
      </c>
      <c r="H89" s="211">
        <f>BUDGET!G531</f>
        <v>0</v>
      </c>
      <c r="I89" s="211">
        <f>BUDGET!H531</f>
        <v>0</v>
      </c>
      <c r="J89" s="44"/>
      <c r="K89" s="44"/>
      <c r="L89" s="44"/>
      <c r="M89" s="44"/>
      <c r="N89" s="44"/>
      <c r="O89" s="44"/>
      <c r="P89" s="44"/>
      <c r="Q89" s="2"/>
      <c r="R89" s="2"/>
      <c r="S89" s="24"/>
      <c r="T89" s="44"/>
      <c r="U89" s="44"/>
    </row>
    <row r="90" spans="1:21" ht="16.5" thickBot="1">
      <c r="A90" s="101">
        <v>320</v>
      </c>
      <c r="B90" s="115" t="s">
        <v>1568</v>
      </c>
      <c r="C90" s="90" t="s">
        <v>649</v>
      </c>
      <c r="D90" s="78"/>
      <c r="E90" s="652"/>
      <c r="F90" s="120">
        <f t="shared" si="2"/>
        <v>0</v>
      </c>
      <c r="G90" s="212">
        <f>+BUDGET!F567+BUDGET!F568+BUDGET!F569+BUDGET!F570+BUDGET!F571+BUDGET!F572</f>
        <v>0</v>
      </c>
      <c r="H90" s="212">
        <f>+BUDGET!G567+BUDGET!G568+BUDGET!G569+BUDGET!G570+BUDGET!G571+BUDGET!G572</f>
        <v>0</v>
      </c>
      <c r="I90" s="212">
        <f>+BUDGET!H567+BUDGET!H568+BUDGET!H569+BUDGET!H570+BUDGET!H571+BUDGET!H572</f>
        <v>0</v>
      </c>
      <c r="J90" s="44"/>
      <c r="K90" s="44"/>
      <c r="L90" s="44"/>
      <c r="M90" s="44"/>
      <c r="N90" s="44"/>
      <c r="O90" s="44"/>
      <c r="P90" s="44"/>
      <c r="Q90" s="2"/>
      <c r="R90" s="2"/>
      <c r="S90" s="24"/>
      <c r="T90" s="44"/>
      <c r="U90" s="44"/>
    </row>
    <row r="91" spans="1:21" ht="16.5" thickBot="1">
      <c r="A91" s="101">
        <v>330</v>
      </c>
      <c r="B91" s="116" t="s">
        <v>1567</v>
      </c>
      <c r="C91" s="116" t="s">
        <v>650</v>
      </c>
      <c r="D91" s="75"/>
      <c r="E91" s="643"/>
      <c r="F91" s="120">
        <f t="shared" si="2"/>
        <v>0</v>
      </c>
      <c r="G91" s="127">
        <f>+BUDGET!F573+BUDGET!F574+BUDGET!F575+BUDGET!F576+BUDGET!F577+BUDGET!F578+BUDGET!F579</f>
        <v>0</v>
      </c>
      <c r="H91" s="127">
        <f>+BUDGET!G573+BUDGET!G574+BUDGET!G575+BUDGET!G576+BUDGET!G577+BUDGET!G578+BUDGET!G579</f>
        <v>0</v>
      </c>
      <c r="I91" s="127">
        <f>+BUDGET!H573+BUDGET!H574+BUDGET!H575+BUDGET!H576+BUDGET!H577+BUDGET!H578+BUDGET!H579</f>
        <v>0</v>
      </c>
      <c r="J91" s="44"/>
      <c r="K91" s="44"/>
      <c r="L91" s="44"/>
      <c r="M91" s="44"/>
      <c r="N91" s="44"/>
      <c r="O91" s="44"/>
      <c r="P91" s="44"/>
      <c r="Q91" s="2"/>
      <c r="R91" s="2"/>
      <c r="S91" s="24"/>
      <c r="T91" s="44"/>
      <c r="U91" s="44"/>
    </row>
    <row r="92" spans="1:21" ht="16.5" thickBot="1">
      <c r="A92" s="101">
        <v>335</v>
      </c>
      <c r="B92" s="93" t="s">
        <v>1566</v>
      </c>
      <c r="C92" s="93" t="s">
        <v>651</v>
      </c>
      <c r="D92" s="81"/>
      <c r="E92" s="637"/>
      <c r="F92" s="120">
        <f t="shared" si="2"/>
        <v>0</v>
      </c>
      <c r="G92" s="120">
        <f>+BUDGET!F580</f>
        <v>0</v>
      </c>
      <c r="H92" s="120">
        <f>+BUDGET!G580</f>
        <v>0</v>
      </c>
      <c r="I92" s="120">
        <f>+BUDGET!H580</f>
        <v>0</v>
      </c>
      <c r="J92" s="44"/>
      <c r="K92" s="44"/>
      <c r="L92" s="44"/>
      <c r="M92" s="44"/>
      <c r="N92" s="44"/>
      <c r="O92" s="44"/>
      <c r="P92" s="44"/>
      <c r="Q92" s="2"/>
      <c r="R92" s="2"/>
      <c r="S92" s="24"/>
      <c r="T92" s="44"/>
      <c r="U92" s="44"/>
    </row>
    <row r="93" spans="1:21" ht="16.5" thickBot="1">
      <c r="A93" s="101">
        <v>340</v>
      </c>
      <c r="B93" s="100" t="s">
        <v>656</v>
      </c>
      <c r="C93" s="90" t="s">
        <v>657</v>
      </c>
      <c r="D93" s="74"/>
      <c r="E93" s="637"/>
      <c r="F93" s="120">
        <f t="shared" si="2"/>
        <v>0</v>
      </c>
      <c r="G93" s="120">
        <f>+BUDGET!F587+BUDGET!F588</f>
        <v>0</v>
      </c>
      <c r="H93" s="120">
        <f>+BUDGET!G587+BUDGET!G588</f>
        <v>0</v>
      </c>
      <c r="I93" s="120">
        <f>+BUDGET!H587+BUDGET!H588</f>
        <v>0</v>
      </c>
      <c r="J93" s="44"/>
      <c r="K93" s="44"/>
      <c r="L93" s="44"/>
      <c r="M93" s="44"/>
      <c r="N93" s="44"/>
      <c r="O93" s="44"/>
      <c r="P93" s="44"/>
      <c r="Q93" s="2"/>
      <c r="R93" s="2"/>
      <c r="S93" s="24"/>
      <c r="T93" s="44"/>
      <c r="U93" s="44"/>
    </row>
    <row r="94" spans="1:21" ht="16.5" thickBot="1">
      <c r="A94" s="101">
        <v>345</v>
      </c>
      <c r="B94" s="100" t="s">
        <v>658</v>
      </c>
      <c r="C94" s="116" t="s">
        <v>659</v>
      </c>
      <c r="D94" s="74"/>
      <c r="E94" s="637"/>
      <c r="F94" s="120">
        <f t="shared" si="2"/>
        <v>0</v>
      </c>
      <c r="G94" s="120">
        <f>+BUDGET!F589+BUDGET!F590</f>
        <v>0</v>
      </c>
      <c r="H94" s="120">
        <f>+BUDGET!G589+BUDGET!G590</f>
        <v>0</v>
      </c>
      <c r="I94" s="120">
        <f>+BUDGET!H589+BUDGET!H590</f>
        <v>0</v>
      </c>
      <c r="J94" s="44"/>
      <c r="K94" s="44"/>
      <c r="L94" s="44"/>
      <c r="M94" s="44"/>
      <c r="N94" s="44"/>
      <c r="O94" s="44"/>
      <c r="P94" s="44"/>
      <c r="Q94" s="2"/>
      <c r="R94" s="2"/>
      <c r="S94" s="24"/>
      <c r="T94" s="44"/>
      <c r="U94" s="44"/>
    </row>
    <row r="95" spans="1:21" ht="16.5" thickBot="1">
      <c r="A95" s="101">
        <v>350</v>
      </c>
      <c r="B95" s="100" t="s">
        <v>660</v>
      </c>
      <c r="C95" s="100" t="s">
        <v>1598</v>
      </c>
      <c r="D95" s="74"/>
      <c r="E95" s="637"/>
      <c r="F95" s="120">
        <f t="shared" si="2"/>
        <v>0</v>
      </c>
      <c r="G95" s="120">
        <f>BUDGET!F591</f>
        <v>0</v>
      </c>
      <c r="H95" s="120">
        <f>BUDGET!G591</f>
        <v>0</v>
      </c>
      <c r="I95" s="120">
        <f>BUDGET!H591</f>
        <v>0</v>
      </c>
      <c r="J95" s="44"/>
      <c r="K95" s="44"/>
      <c r="L95" s="44"/>
      <c r="M95" s="44"/>
      <c r="N95" s="44"/>
      <c r="O95" s="44"/>
      <c r="P95" s="44"/>
      <c r="Q95" s="2"/>
      <c r="R95" s="2"/>
      <c r="S95" s="24"/>
      <c r="T95" s="44"/>
      <c r="U95" s="44"/>
    </row>
    <row r="96" spans="1:21" ht="16.5" thickBot="1">
      <c r="A96" s="101">
        <v>355</v>
      </c>
      <c r="B96" s="100" t="s">
        <v>865</v>
      </c>
      <c r="C96" s="100" t="s">
        <v>864</v>
      </c>
      <c r="D96" s="74"/>
      <c r="E96" s="637"/>
      <c r="F96" s="120">
        <f t="shared" si="2"/>
        <v>0</v>
      </c>
      <c r="G96" s="120">
        <f>+BUDGET!F594</f>
        <v>0</v>
      </c>
      <c r="H96" s="120">
        <f>+BUDGET!G594</f>
        <v>0</v>
      </c>
      <c r="I96" s="120">
        <f>+BUDGET!H594</f>
        <v>0</v>
      </c>
      <c r="J96" s="44"/>
      <c r="K96" s="44"/>
      <c r="L96" s="44"/>
      <c r="M96" s="44"/>
      <c r="N96" s="44"/>
      <c r="O96" s="44"/>
      <c r="P96" s="44"/>
      <c r="Q96" s="2"/>
      <c r="R96" s="2"/>
      <c r="S96" s="24"/>
      <c r="T96" s="44"/>
      <c r="U96" s="44"/>
    </row>
    <row r="97" spans="2:21" ht="16.5" hidden="1" thickBot="1">
      <c r="B97" s="63" t="s">
        <v>1546</v>
      </c>
      <c r="C97" s="63"/>
      <c r="D97" s="63"/>
      <c r="E97" s="60"/>
      <c r="F97" s="60"/>
      <c r="G97" s="60"/>
      <c r="H97" s="60"/>
      <c r="I97" s="48"/>
      <c r="J97" s="44"/>
      <c r="K97" s="44"/>
      <c r="L97" s="44"/>
      <c r="M97" s="44"/>
      <c r="N97" s="44"/>
      <c r="O97" s="44"/>
      <c r="P97" s="44"/>
      <c r="Q97" s="2"/>
      <c r="R97" s="2"/>
      <c r="S97" s="24"/>
      <c r="T97" s="44"/>
      <c r="U97" s="44"/>
    </row>
    <row r="98" spans="2:21" ht="16.5" hidden="1" thickBot="1">
      <c r="B98" s="63" t="s">
        <v>1547</v>
      </c>
      <c r="C98" s="63"/>
      <c r="D98" s="63"/>
      <c r="E98" s="59"/>
      <c r="F98" s="59"/>
      <c r="G98" s="59"/>
      <c r="H98" s="59"/>
      <c r="I98" s="48"/>
      <c r="J98" s="44"/>
      <c r="K98" s="44"/>
      <c r="L98" s="44"/>
      <c r="M98" s="44"/>
      <c r="N98" s="44"/>
      <c r="O98" s="44"/>
      <c r="P98" s="44"/>
      <c r="Q98" s="2"/>
      <c r="R98" s="2"/>
      <c r="S98" s="24"/>
      <c r="T98" s="44"/>
      <c r="U98" s="44"/>
    </row>
    <row r="99" spans="2:21" ht="16.5" hidden="1" thickBot="1">
      <c r="B99" s="63" t="s">
        <v>1548</v>
      </c>
      <c r="C99" s="63"/>
      <c r="D99" s="63"/>
      <c r="E99" s="60"/>
      <c r="F99" s="60"/>
      <c r="G99" s="60"/>
      <c r="H99" s="60"/>
      <c r="I99" s="48"/>
      <c r="J99" s="44"/>
      <c r="K99" s="44"/>
      <c r="L99" s="44"/>
      <c r="M99" s="44"/>
      <c r="N99" s="44"/>
      <c r="O99" s="44"/>
      <c r="P99" s="44"/>
      <c r="Q99" s="2"/>
      <c r="R99" s="2"/>
      <c r="S99" s="24"/>
      <c r="T99" s="44"/>
      <c r="U99" s="44"/>
    </row>
    <row r="100" spans="2:21" ht="16.5" hidden="1" thickBot="1">
      <c r="B100" s="49" t="s">
        <v>1549</v>
      </c>
      <c r="C100" s="64"/>
      <c r="D100" s="64"/>
      <c r="E100" s="60"/>
      <c r="F100" s="60"/>
      <c r="G100" s="60"/>
      <c r="H100" s="60"/>
      <c r="I100" s="48"/>
      <c r="J100" s="44"/>
      <c r="K100" s="44"/>
      <c r="L100" s="44"/>
      <c r="M100" s="44"/>
      <c r="N100" s="44"/>
      <c r="O100" s="44"/>
      <c r="P100" s="44"/>
      <c r="Q100" s="2"/>
      <c r="R100" s="2"/>
      <c r="S100" s="24"/>
      <c r="T100" s="44"/>
      <c r="U100" s="44"/>
    </row>
    <row r="101" spans="2:21" ht="16.5" hidden="1" thickBot="1">
      <c r="B101" s="49"/>
      <c r="C101" s="49"/>
      <c r="D101" s="49"/>
      <c r="E101" s="3"/>
      <c r="F101" s="3"/>
      <c r="G101" s="3"/>
      <c r="H101" s="3"/>
      <c r="I101" s="46"/>
      <c r="J101" s="1"/>
      <c r="K101" s="1"/>
      <c r="L101" s="1"/>
      <c r="M101" s="1"/>
      <c r="N101" s="1"/>
      <c r="O101" s="1"/>
      <c r="P101" s="1"/>
      <c r="Q101" s="2"/>
      <c r="R101" s="2"/>
      <c r="S101" s="24"/>
      <c r="T101" s="1"/>
      <c r="U101" s="1"/>
    </row>
    <row r="102" spans="2:21" ht="16.5" hidden="1" thickBot="1">
      <c r="B102" s="64" t="s">
        <v>1550</v>
      </c>
      <c r="C102" s="64"/>
      <c r="D102" s="64"/>
      <c r="E102" s="65"/>
      <c r="F102" s="65"/>
      <c r="G102" s="65"/>
      <c r="H102" s="65"/>
      <c r="I102" s="46"/>
      <c r="J102" s="1"/>
      <c r="K102" s="1"/>
      <c r="L102" s="1"/>
      <c r="M102" s="1"/>
      <c r="N102" s="1"/>
      <c r="O102" s="1"/>
      <c r="P102" s="1"/>
      <c r="Q102" s="2"/>
      <c r="R102" s="2"/>
      <c r="S102" s="24"/>
      <c r="T102" s="1"/>
      <c r="U102" s="1"/>
    </row>
    <row r="103" spans="2:21" ht="16.5" hidden="1" thickBot="1">
      <c r="B103" s="63" t="s">
        <v>1548</v>
      </c>
      <c r="C103" s="63"/>
      <c r="D103" s="63"/>
      <c r="E103" s="3"/>
      <c r="F103" s="4"/>
      <c r="G103" s="4"/>
      <c r="H103" s="4"/>
      <c r="I103" s="46"/>
      <c r="J103" s="1"/>
      <c r="K103" s="1"/>
      <c r="L103" s="1"/>
      <c r="M103" s="1"/>
      <c r="N103" s="1"/>
      <c r="O103" s="1"/>
      <c r="P103" s="1"/>
      <c r="Q103" s="2"/>
      <c r="R103" s="2"/>
      <c r="S103" s="24"/>
      <c r="T103" s="1"/>
      <c r="U103" s="1"/>
    </row>
    <row r="104" spans="2:21" ht="16.5" hidden="1" thickBot="1">
      <c r="B104" s="49" t="s">
        <v>1549</v>
      </c>
      <c r="C104" s="49"/>
      <c r="D104" s="49"/>
      <c r="E104" s="3"/>
      <c r="F104" s="4"/>
      <c r="G104" s="4"/>
      <c r="H104" s="4"/>
      <c r="I104" s="10"/>
      <c r="J104" s="1"/>
      <c r="K104" s="1"/>
      <c r="L104" s="1"/>
      <c r="M104" s="1"/>
      <c r="N104" s="1"/>
      <c r="O104" s="1"/>
      <c r="P104" s="1"/>
      <c r="Q104" s="2"/>
      <c r="R104" s="2"/>
      <c r="S104" s="24"/>
      <c r="T104" s="1"/>
      <c r="U104" s="1"/>
    </row>
    <row r="105" spans="2:21" ht="15.75" hidden="1">
      <c r="B105" s="51"/>
      <c r="C105" s="51"/>
      <c r="D105" s="51"/>
      <c r="E105" s="53"/>
      <c r="F105" s="53"/>
      <c r="G105" s="53"/>
      <c r="H105" s="53"/>
      <c r="I105" s="10"/>
      <c r="J105" s="1"/>
      <c r="K105" s="1"/>
      <c r="L105" s="1"/>
      <c r="M105" s="1"/>
      <c r="N105" s="1"/>
      <c r="O105" s="1"/>
      <c r="P105" s="1"/>
      <c r="Q105" s="2"/>
      <c r="R105" s="2"/>
      <c r="S105" s="24"/>
      <c r="T105" s="1"/>
      <c r="U105" s="1"/>
    </row>
    <row r="106" spans="2:21" ht="15.75" hidden="1">
      <c r="B106" s="51"/>
      <c r="C106" s="51"/>
      <c r="D106" s="51"/>
      <c r="E106" s="53"/>
      <c r="F106" s="53"/>
      <c r="G106" s="53"/>
      <c r="H106" s="53"/>
      <c r="I106" s="10"/>
      <c r="J106" s="1"/>
      <c r="K106" s="1"/>
      <c r="L106" s="1"/>
      <c r="M106" s="1"/>
      <c r="N106" s="1"/>
      <c r="O106" s="1"/>
      <c r="P106" s="1"/>
      <c r="Q106" s="2"/>
      <c r="R106" s="2"/>
      <c r="S106" s="24"/>
      <c r="T106" s="1"/>
      <c r="U106" s="1"/>
    </row>
    <row r="107" spans="2:21" ht="15.75" hidden="1">
      <c r="B107" s="51"/>
      <c r="C107" s="51"/>
      <c r="D107" s="51"/>
      <c r="E107" s="53"/>
      <c r="F107" s="53"/>
      <c r="G107" s="53"/>
      <c r="H107" s="53"/>
      <c r="I107" s="10"/>
      <c r="J107" s="1"/>
      <c r="K107" s="1"/>
      <c r="L107" s="1"/>
      <c r="M107" s="1"/>
      <c r="N107" s="1"/>
      <c r="O107" s="1"/>
      <c r="P107" s="1"/>
      <c r="Q107" s="2"/>
      <c r="R107" s="2"/>
      <c r="S107" s="24"/>
      <c r="T107" s="1"/>
      <c r="U107" s="1"/>
    </row>
    <row r="108" spans="2:21" ht="15.75" hidden="1">
      <c r="B108" s="51"/>
      <c r="C108" s="51"/>
      <c r="D108" s="51"/>
      <c r="E108" s="53"/>
      <c r="F108" s="53"/>
      <c r="G108" s="53"/>
      <c r="H108" s="53"/>
      <c r="I108" s="10"/>
      <c r="J108" s="1"/>
      <c r="K108" s="1"/>
      <c r="L108" s="1"/>
      <c r="M108" s="1"/>
      <c r="N108" s="1"/>
      <c r="O108" s="1"/>
      <c r="P108" s="1"/>
      <c r="Q108" s="2"/>
      <c r="R108" s="2"/>
      <c r="S108" s="24"/>
      <c r="T108" s="1"/>
      <c r="U108" s="1"/>
    </row>
    <row r="109" spans="2:21" ht="15.75" hidden="1">
      <c r="B109" s="51"/>
      <c r="C109" s="51"/>
      <c r="D109" s="51"/>
      <c r="E109" s="52"/>
      <c r="F109" s="52"/>
      <c r="G109" s="52"/>
      <c r="H109" s="52"/>
      <c r="I109" s="10"/>
      <c r="J109" s="1"/>
      <c r="K109" s="1"/>
      <c r="L109" s="1"/>
      <c r="M109" s="1"/>
      <c r="N109" s="1"/>
      <c r="O109" s="1"/>
      <c r="P109" s="1"/>
      <c r="Q109" s="2"/>
      <c r="R109" s="2"/>
      <c r="S109" s="24"/>
      <c r="T109" s="1"/>
      <c r="U109" s="1"/>
    </row>
    <row r="110" spans="2:21" ht="15.75">
      <c r="B110" s="51"/>
      <c r="C110" s="51"/>
      <c r="D110" s="51"/>
      <c r="E110" s="52"/>
      <c r="F110" s="52"/>
      <c r="G110" s="52"/>
      <c r="H110" s="52"/>
      <c r="I110" s="10"/>
      <c r="J110" s="1"/>
      <c r="K110" s="1"/>
      <c r="L110" s="1"/>
      <c r="M110" s="1"/>
      <c r="N110" s="1"/>
      <c r="O110" s="1"/>
      <c r="P110" s="1"/>
      <c r="Q110" s="2"/>
      <c r="R110" s="2"/>
      <c r="S110" s="24"/>
      <c r="T110" s="1"/>
      <c r="U110" s="1"/>
    </row>
    <row r="111" spans="2:21" ht="15.75">
      <c r="B111" s="51"/>
      <c r="C111" s="83"/>
      <c r="D111" s="51"/>
      <c r="E111" s="52"/>
      <c r="F111" s="52"/>
      <c r="G111" s="52"/>
      <c r="H111" s="52"/>
      <c r="I111" s="10"/>
      <c r="J111" s="1"/>
      <c r="K111" s="1"/>
      <c r="L111" s="1"/>
      <c r="M111" s="1"/>
      <c r="N111" s="1"/>
      <c r="O111" s="1"/>
      <c r="P111" s="1"/>
      <c r="Q111" s="2"/>
      <c r="R111" s="2"/>
      <c r="S111" s="24"/>
      <c r="T111" s="1"/>
      <c r="U111" s="1"/>
    </row>
    <row r="112" spans="2:21" ht="15.75">
      <c r="B112" s="51"/>
      <c r="C112" s="51"/>
      <c r="D112" s="51"/>
      <c r="E112" s="52"/>
      <c r="F112" s="52"/>
      <c r="G112" s="52"/>
      <c r="H112" s="52"/>
      <c r="I112" s="10"/>
      <c r="J112" s="1"/>
      <c r="K112" s="1"/>
      <c r="L112" s="1"/>
      <c r="M112" s="1"/>
      <c r="N112" s="1"/>
      <c r="O112" s="1"/>
      <c r="P112" s="1"/>
      <c r="Q112" s="2"/>
      <c r="R112" s="2"/>
      <c r="S112" s="24"/>
      <c r="T112" s="1"/>
      <c r="U112" s="1"/>
    </row>
    <row r="113" spans="2:21" ht="15.75">
      <c r="B113" s="56" t="s">
        <v>1671</v>
      </c>
      <c r="C113" s="56"/>
      <c r="D113" s="56"/>
      <c r="E113" s="57" t="s">
        <v>1674</v>
      </c>
      <c r="F113" s="50"/>
      <c r="G113" s="50"/>
      <c r="H113" s="50"/>
      <c r="I113" s="10"/>
      <c r="J113" s="1"/>
      <c r="K113" s="1"/>
      <c r="L113" s="1"/>
      <c r="M113" s="1"/>
      <c r="N113" s="1"/>
      <c r="O113" s="1"/>
      <c r="P113" s="1"/>
      <c r="Q113" s="2"/>
      <c r="R113" s="2"/>
      <c r="S113" s="24"/>
      <c r="T113" s="1"/>
      <c r="U113" s="1"/>
    </row>
    <row r="114" spans="2:21" ht="15.75">
      <c r="B114" s="58" t="s">
        <v>1823</v>
      </c>
      <c r="C114" s="58"/>
      <c r="D114" s="58"/>
      <c r="E114" s="58"/>
      <c r="F114" s="50" t="s">
        <v>1822</v>
      </c>
      <c r="G114" s="50"/>
      <c r="H114" s="50"/>
      <c r="I114" s="10"/>
      <c r="J114" s="1"/>
      <c r="K114" s="1"/>
      <c r="L114" s="1"/>
      <c r="M114" s="1"/>
      <c r="N114" s="1"/>
      <c r="O114" s="1"/>
      <c r="P114" s="1"/>
      <c r="Q114" s="2"/>
      <c r="R114" s="2"/>
      <c r="S114" s="24"/>
      <c r="T114" s="1"/>
      <c r="U114" s="1"/>
    </row>
    <row r="115" spans="2:21" ht="15.75">
      <c r="B115" s="54" t="s">
        <v>1673</v>
      </c>
      <c r="C115" s="54"/>
      <c r="D115" s="54"/>
      <c r="E115" s="57" t="s">
        <v>1539</v>
      </c>
      <c r="F115" s="50"/>
      <c r="G115" s="50"/>
      <c r="H115" s="50"/>
      <c r="I115" s="10"/>
      <c r="J115" s="1"/>
      <c r="K115" s="1"/>
      <c r="L115" s="1"/>
      <c r="M115" s="1"/>
      <c r="N115" s="1"/>
      <c r="O115" s="1"/>
      <c r="P115" s="1"/>
      <c r="Q115" s="2"/>
      <c r="R115" s="2"/>
      <c r="S115" s="24"/>
      <c r="T115" s="1"/>
      <c r="U115" s="1"/>
    </row>
    <row r="116" spans="2:21" ht="15.75">
      <c r="B116" s="54"/>
      <c r="C116" s="54"/>
      <c r="D116" s="54"/>
      <c r="E116" s="58"/>
      <c r="F116" s="50" t="s">
        <v>1821</v>
      </c>
      <c r="G116" s="50"/>
      <c r="H116" s="50"/>
      <c r="I116" s="1"/>
      <c r="J116" s="1"/>
      <c r="K116" s="1"/>
      <c r="L116" s="1"/>
      <c r="M116" s="1"/>
      <c r="N116" s="1"/>
      <c r="O116" s="1"/>
      <c r="P116" s="1"/>
      <c r="Q116" s="2"/>
      <c r="R116" s="2"/>
      <c r="S116" s="24"/>
      <c r="T116" s="1"/>
      <c r="U116" s="1"/>
    </row>
    <row r="117" spans="2:21" ht="15.75">
      <c r="B117" s="23"/>
      <c r="C117" s="23"/>
      <c r="D117" s="23"/>
      <c r="E117" s="50"/>
      <c r="F117" s="50"/>
      <c r="G117" s="50"/>
      <c r="H117" s="50"/>
      <c r="I117" s="1"/>
      <c r="J117" s="1"/>
      <c r="K117" s="1"/>
      <c r="L117" s="1"/>
      <c r="M117" s="1"/>
      <c r="N117" s="1"/>
      <c r="O117" s="1"/>
      <c r="P117" s="1"/>
      <c r="Q117" s="2"/>
      <c r="R117" s="2"/>
      <c r="S117" s="24"/>
      <c r="T117" s="1"/>
      <c r="U117" s="1"/>
    </row>
    <row r="118" spans="2:21" ht="15.75">
      <c r="B118" s="54"/>
      <c r="C118" s="54"/>
      <c r="D118" s="54"/>
      <c r="E118" s="50"/>
      <c r="F118" s="50"/>
      <c r="G118" s="50"/>
      <c r="H118" s="50"/>
      <c r="I118" s="1"/>
      <c r="J118" s="1"/>
      <c r="K118" s="1"/>
      <c r="L118" s="1"/>
      <c r="M118" s="1"/>
      <c r="N118" s="1"/>
      <c r="O118" s="1"/>
      <c r="P118" s="1"/>
      <c r="Q118" s="2"/>
      <c r="R118" s="2"/>
      <c r="S118" s="24"/>
      <c r="T118" s="1"/>
      <c r="U118" s="1"/>
    </row>
    <row r="119" spans="2:21" ht="15.75">
      <c r="B119" s="54"/>
      <c r="C119" s="54"/>
      <c r="D119" s="54"/>
      <c r="E119" s="50"/>
      <c r="F119" s="50"/>
      <c r="G119" s="50"/>
      <c r="H119" s="50"/>
      <c r="I119" s="1"/>
      <c r="J119" s="1"/>
      <c r="K119" s="1"/>
      <c r="L119" s="1"/>
      <c r="M119" s="1"/>
      <c r="N119" s="1"/>
      <c r="O119" s="1"/>
      <c r="P119" s="1"/>
      <c r="Q119" s="2"/>
      <c r="R119" s="2"/>
      <c r="S119" s="24"/>
      <c r="T119" s="1"/>
      <c r="U119" s="1"/>
    </row>
    <row r="120" spans="2:21" ht="15.75">
      <c r="B120" s="54"/>
      <c r="C120" s="54"/>
      <c r="D120" s="54"/>
      <c r="E120" s="50"/>
      <c r="F120" s="50"/>
      <c r="G120" s="50"/>
      <c r="H120" s="50"/>
      <c r="I120" s="1"/>
      <c r="J120" s="1"/>
      <c r="K120" s="1"/>
      <c r="L120" s="1"/>
      <c r="M120" s="1"/>
      <c r="N120" s="1"/>
      <c r="O120" s="1"/>
      <c r="P120" s="1"/>
      <c r="Q120" s="2"/>
      <c r="R120" s="2"/>
      <c r="S120" s="24"/>
      <c r="T120" s="1"/>
      <c r="U120" s="1"/>
    </row>
    <row r="121" spans="2:21" ht="15.75">
      <c r="B121" s="54"/>
      <c r="C121" s="54"/>
      <c r="D121" s="54"/>
      <c r="E121" s="50"/>
      <c r="F121" s="50"/>
      <c r="G121" s="50"/>
      <c r="H121" s="50"/>
      <c r="I121" s="1"/>
      <c r="J121" s="1"/>
      <c r="K121" s="1"/>
      <c r="L121" s="1"/>
      <c r="M121" s="1"/>
      <c r="N121" s="1"/>
      <c r="O121" s="1"/>
      <c r="P121" s="1"/>
      <c r="Q121" s="2"/>
      <c r="R121" s="2"/>
      <c r="S121" s="24"/>
      <c r="T121" s="1"/>
      <c r="U121" s="1"/>
    </row>
    <row r="122" spans="2:21" ht="15.75">
      <c r="B122" s="51"/>
      <c r="C122" s="54"/>
      <c r="D122" s="54"/>
      <c r="E122" s="50"/>
      <c r="F122" s="50"/>
      <c r="G122" s="50"/>
      <c r="H122" s="50"/>
      <c r="I122" s="1"/>
      <c r="J122" s="1"/>
      <c r="K122" s="1"/>
      <c r="L122" s="1"/>
      <c r="M122" s="1"/>
      <c r="N122" s="1"/>
      <c r="O122" s="1"/>
      <c r="P122" s="1"/>
      <c r="Q122" s="2"/>
      <c r="R122" s="2"/>
      <c r="S122" s="24"/>
      <c r="T122" s="1"/>
      <c r="U122" s="1"/>
    </row>
    <row r="123" spans="2:21" ht="15.75" hidden="1">
      <c r="B123" s="51"/>
      <c r="C123" s="51"/>
      <c r="D123" s="51"/>
      <c r="E123" s="50"/>
      <c r="F123" s="50"/>
      <c r="G123" s="50"/>
      <c r="H123" s="50"/>
      <c r="I123" s="1"/>
      <c r="J123" s="1"/>
      <c r="K123" s="1"/>
      <c r="L123" s="1"/>
      <c r="M123" s="1"/>
      <c r="N123" s="1"/>
      <c r="O123" s="1"/>
      <c r="P123" s="1"/>
      <c r="Q123" s="2"/>
      <c r="R123" s="2"/>
      <c r="S123" s="24"/>
      <c r="T123" s="1"/>
      <c r="U123" s="1"/>
    </row>
    <row r="124" spans="2:21" ht="15.75" hidden="1">
      <c r="B124" s="54"/>
      <c r="C124" s="54"/>
      <c r="D124" s="54"/>
      <c r="E124" s="50"/>
      <c r="F124" s="50"/>
      <c r="G124" s="50"/>
      <c r="H124" s="50"/>
      <c r="I124" s="1"/>
      <c r="J124" s="1"/>
      <c r="K124" s="1"/>
      <c r="L124" s="1"/>
      <c r="M124" s="1"/>
      <c r="N124" s="1"/>
      <c r="O124" s="1"/>
      <c r="P124" s="1"/>
      <c r="Q124" s="2"/>
      <c r="R124" s="2"/>
      <c r="S124" s="24"/>
      <c r="T124" s="1"/>
      <c r="U124" s="1"/>
    </row>
    <row r="125" spans="2:21" ht="15.75">
      <c r="B125" s="54"/>
      <c r="C125" s="54"/>
      <c r="D125" s="54"/>
      <c r="E125" s="50"/>
      <c r="F125" s="50"/>
      <c r="G125" s="50"/>
      <c r="H125" s="50"/>
      <c r="I125" s="1"/>
      <c r="J125" s="1"/>
      <c r="K125" s="1"/>
      <c r="L125" s="1"/>
      <c r="M125" s="1"/>
      <c r="N125" s="1"/>
      <c r="O125" s="1"/>
      <c r="P125" s="1"/>
      <c r="Q125" s="2"/>
      <c r="R125" s="2"/>
      <c r="S125" s="24"/>
      <c r="T125" s="1"/>
      <c r="U125" s="1"/>
    </row>
    <row r="126" spans="2:21" ht="15.75" hidden="1">
      <c r="B126" s="51"/>
      <c r="C126" s="51"/>
      <c r="D126" s="51"/>
      <c r="E126" s="50"/>
      <c r="F126" s="50"/>
      <c r="G126" s="50"/>
      <c r="H126" s="50"/>
      <c r="I126" s="1"/>
      <c r="J126" s="1"/>
      <c r="K126" s="1"/>
      <c r="L126" s="1"/>
      <c r="M126" s="1"/>
      <c r="N126" s="1"/>
      <c r="O126" s="1"/>
      <c r="P126" s="1"/>
      <c r="Q126" s="2"/>
      <c r="R126" s="2"/>
      <c r="S126" s="24"/>
      <c r="T126" s="1"/>
      <c r="U126" s="1"/>
    </row>
    <row r="127" spans="2:21" ht="15.75" hidden="1">
      <c r="B127" s="51"/>
      <c r="C127" s="51"/>
      <c r="D127" s="51"/>
      <c r="E127" s="50"/>
      <c r="F127" s="50"/>
      <c r="G127" s="50"/>
      <c r="H127" s="50"/>
      <c r="I127" s="1"/>
      <c r="J127" s="1"/>
      <c r="K127" s="1"/>
      <c r="L127" s="1"/>
      <c r="M127" s="1"/>
      <c r="N127" s="1"/>
      <c r="O127" s="1"/>
      <c r="P127" s="1"/>
      <c r="Q127" s="2"/>
      <c r="R127" s="2"/>
      <c r="S127" s="24"/>
      <c r="T127" s="1"/>
      <c r="U127" s="1"/>
    </row>
    <row r="128" spans="2:21" ht="15.75" hidden="1">
      <c r="B128" s="51"/>
      <c r="C128" s="51"/>
      <c r="D128" s="51"/>
      <c r="E128" s="50"/>
      <c r="F128" s="50"/>
      <c r="G128" s="50"/>
      <c r="H128" s="50"/>
      <c r="I128" s="1"/>
      <c r="J128" s="1"/>
      <c r="K128" s="1"/>
      <c r="L128" s="1"/>
      <c r="M128" s="1"/>
      <c r="N128" s="1"/>
      <c r="O128" s="1"/>
      <c r="P128" s="1"/>
      <c r="Q128" s="2"/>
      <c r="R128" s="2"/>
      <c r="S128" s="24"/>
      <c r="T128" s="1"/>
      <c r="U128" s="1"/>
    </row>
    <row r="129" spans="2:21" ht="15.75" hidden="1">
      <c r="B129" s="51"/>
      <c r="C129" s="51"/>
      <c r="D129" s="51"/>
      <c r="E129" s="50"/>
      <c r="F129" s="50"/>
      <c r="G129" s="50"/>
      <c r="H129" s="50"/>
      <c r="I129" s="1"/>
      <c r="J129" s="1"/>
      <c r="K129" s="1"/>
      <c r="L129" s="1"/>
      <c r="M129" s="1"/>
      <c r="N129" s="1"/>
      <c r="O129" s="1"/>
      <c r="P129" s="1"/>
      <c r="Q129" s="2"/>
      <c r="R129" s="2"/>
      <c r="S129" s="24"/>
      <c r="T129" s="1"/>
      <c r="U129" s="1"/>
    </row>
    <row r="130" spans="2:21" ht="15.75" hidden="1">
      <c r="B130" s="51"/>
      <c r="C130" s="51"/>
      <c r="D130" s="51"/>
      <c r="E130" s="50"/>
      <c r="F130" s="50"/>
      <c r="G130" s="50"/>
      <c r="H130" s="50"/>
      <c r="I130" s="1"/>
      <c r="J130" s="1"/>
      <c r="K130" s="1"/>
      <c r="L130" s="1"/>
      <c r="M130" s="1"/>
      <c r="N130" s="1"/>
      <c r="O130" s="1"/>
      <c r="P130" s="1"/>
      <c r="Q130" s="2"/>
      <c r="R130" s="2"/>
      <c r="S130" s="24"/>
      <c r="T130" s="1"/>
      <c r="U130" s="1"/>
    </row>
    <row r="131" spans="2:21" ht="15.75" hidden="1">
      <c r="B131" s="51"/>
      <c r="C131" s="51"/>
      <c r="D131" s="51"/>
      <c r="E131" s="50"/>
      <c r="F131" s="50"/>
      <c r="G131" s="50"/>
      <c r="H131" s="50"/>
      <c r="I131" s="1"/>
      <c r="J131" s="1"/>
      <c r="K131" s="1"/>
      <c r="L131" s="1"/>
      <c r="M131" s="1"/>
      <c r="N131" s="1"/>
      <c r="O131" s="1"/>
      <c r="P131" s="1"/>
      <c r="Q131" s="2"/>
      <c r="R131" s="2"/>
      <c r="S131" s="24"/>
      <c r="T131" s="1"/>
      <c r="U131" s="1"/>
    </row>
    <row r="132" spans="2:21" ht="15.75" hidden="1">
      <c r="B132" s="54"/>
      <c r="C132" s="54"/>
      <c r="D132" s="54"/>
      <c r="E132" s="50"/>
      <c r="F132" s="50"/>
      <c r="G132" s="50"/>
      <c r="H132" s="50"/>
      <c r="I132" s="1"/>
      <c r="J132" s="1"/>
      <c r="K132" s="1"/>
      <c r="L132" s="1"/>
      <c r="M132" s="1"/>
      <c r="N132" s="1"/>
      <c r="O132" s="1"/>
      <c r="P132" s="1"/>
      <c r="Q132" s="2"/>
      <c r="R132" s="2"/>
      <c r="S132" s="24"/>
      <c r="T132" s="1"/>
      <c r="U132" s="1"/>
    </row>
    <row r="133" spans="2:21" ht="15.75" hidden="1">
      <c r="B133" s="54"/>
      <c r="C133" s="54"/>
      <c r="D133" s="54"/>
      <c r="E133" s="50"/>
      <c r="F133" s="50"/>
      <c r="G133" s="50"/>
      <c r="H133" s="50"/>
      <c r="I133" s="1"/>
      <c r="J133" s="1"/>
      <c r="K133" s="1"/>
      <c r="L133" s="1"/>
      <c r="M133" s="1"/>
      <c r="N133" s="1"/>
      <c r="O133" s="1"/>
      <c r="P133" s="1"/>
      <c r="Q133" s="2"/>
      <c r="R133" s="2"/>
      <c r="S133" s="24"/>
      <c r="T133" s="1"/>
      <c r="U133" s="1"/>
    </row>
    <row r="134" spans="2:21" ht="15.75" hidden="1">
      <c r="B134" s="51"/>
      <c r="C134" s="51"/>
      <c r="D134" s="51"/>
      <c r="E134" s="50"/>
      <c r="F134" s="50"/>
      <c r="G134" s="50"/>
      <c r="H134" s="50"/>
      <c r="I134" s="1"/>
      <c r="J134" s="1"/>
      <c r="K134" s="1"/>
      <c r="L134" s="1"/>
      <c r="M134" s="1"/>
      <c r="N134" s="1"/>
      <c r="O134" s="1"/>
      <c r="P134" s="1"/>
      <c r="Q134" s="2"/>
      <c r="R134" s="2"/>
      <c r="S134" s="24"/>
      <c r="T134" s="1"/>
      <c r="U134" s="1"/>
    </row>
    <row r="135" spans="2:21" ht="15.75">
      <c r="B135" s="54"/>
      <c r="C135" s="54"/>
      <c r="D135" s="54"/>
      <c r="E135" s="50"/>
      <c r="F135" s="50"/>
      <c r="G135" s="50"/>
      <c r="H135" s="50"/>
      <c r="I135" s="1"/>
      <c r="J135" s="1"/>
      <c r="K135" s="1"/>
      <c r="L135" s="1"/>
      <c r="M135" s="1"/>
      <c r="N135" s="1"/>
      <c r="O135" s="1"/>
      <c r="P135" s="1"/>
      <c r="Q135" s="2"/>
      <c r="R135" s="2"/>
      <c r="S135" s="24"/>
      <c r="T135" s="1"/>
      <c r="U135" s="1"/>
    </row>
    <row r="136" spans="2:21" ht="15.75" hidden="1">
      <c r="B136" s="54"/>
      <c r="C136" s="54"/>
      <c r="D136" s="54"/>
      <c r="E136" s="50"/>
      <c r="F136" s="50"/>
      <c r="G136" s="50"/>
      <c r="H136" s="50"/>
      <c r="I136" s="1"/>
      <c r="J136" s="1"/>
      <c r="K136" s="1"/>
      <c r="L136" s="1"/>
      <c r="M136" s="1"/>
      <c r="N136" s="1"/>
      <c r="O136" s="1"/>
      <c r="P136" s="1"/>
      <c r="Q136" s="2"/>
      <c r="R136" s="2"/>
      <c r="S136" s="24"/>
      <c r="T136" s="1"/>
      <c r="U136" s="1"/>
    </row>
    <row r="137" spans="2:21" ht="15.75" hidden="1">
      <c r="B137" s="54"/>
      <c r="C137" s="54"/>
      <c r="D137" s="54"/>
      <c r="E137" s="55"/>
      <c r="F137" s="50"/>
      <c r="G137" s="50"/>
      <c r="H137" s="50"/>
      <c r="I137" s="1"/>
      <c r="J137" s="1"/>
      <c r="K137" s="1"/>
      <c r="L137" s="1"/>
      <c r="M137" s="1"/>
      <c r="N137" s="1"/>
      <c r="O137" s="1"/>
      <c r="P137" s="1"/>
      <c r="Q137" s="2"/>
      <c r="R137" s="2"/>
      <c r="S137" s="24"/>
      <c r="T137" s="1"/>
      <c r="U137" s="1"/>
    </row>
    <row r="138" spans="2:21" ht="15.75" hidden="1">
      <c r="B138" s="54"/>
      <c r="C138" s="54"/>
      <c r="D138" s="54"/>
      <c r="E138" s="50"/>
      <c r="F138" s="50"/>
      <c r="G138" s="50"/>
      <c r="H138" s="50"/>
      <c r="I138" s="1"/>
      <c r="J138" s="1"/>
      <c r="K138" s="1"/>
      <c r="L138" s="1"/>
      <c r="M138" s="1"/>
      <c r="N138" s="1"/>
      <c r="O138" s="1"/>
      <c r="P138" s="1"/>
      <c r="Q138" s="2"/>
      <c r="R138" s="2"/>
      <c r="S138" s="24"/>
      <c r="T138" s="1"/>
      <c r="U138" s="1"/>
    </row>
    <row r="139" spans="2:21" ht="15.75" hidden="1">
      <c r="B139" s="54"/>
      <c r="C139" s="54"/>
      <c r="D139" s="54"/>
      <c r="E139" s="50"/>
      <c r="F139" s="50"/>
      <c r="G139" s="50"/>
      <c r="H139" s="50"/>
      <c r="I139" s="1"/>
      <c r="J139" s="1"/>
      <c r="K139" s="1"/>
      <c r="L139" s="1"/>
      <c r="M139" s="1"/>
      <c r="N139" s="1"/>
      <c r="O139" s="1"/>
      <c r="P139" s="1"/>
      <c r="Q139" s="2"/>
      <c r="R139" s="2"/>
      <c r="S139" s="24"/>
      <c r="T139" s="1"/>
      <c r="U139" s="1"/>
    </row>
    <row r="140" spans="2:21" ht="15.75" hidden="1">
      <c r="B140" s="54"/>
      <c r="C140" s="54"/>
      <c r="D140" s="54"/>
      <c r="E140" s="50"/>
      <c r="F140" s="50"/>
      <c r="G140" s="50"/>
      <c r="H140" s="50"/>
      <c r="I140" s="1"/>
      <c r="J140" s="1"/>
      <c r="K140" s="1"/>
      <c r="L140" s="1"/>
      <c r="M140" s="1"/>
      <c r="N140" s="1"/>
      <c r="O140" s="1"/>
      <c r="P140" s="1"/>
      <c r="Q140" s="2"/>
      <c r="R140" s="2"/>
      <c r="S140" s="24"/>
      <c r="T140" s="1"/>
      <c r="U140" s="1"/>
    </row>
    <row r="141" spans="2:21" ht="15.75" hidden="1">
      <c r="B141" s="54"/>
      <c r="C141" s="54"/>
      <c r="D141" s="54"/>
      <c r="E141" s="50"/>
      <c r="F141" s="50"/>
      <c r="G141" s="50"/>
      <c r="H141" s="50"/>
      <c r="I141" s="1"/>
      <c r="J141" s="1"/>
      <c r="K141" s="1"/>
      <c r="L141" s="1"/>
      <c r="M141" s="1"/>
      <c r="N141" s="1"/>
      <c r="O141" s="1"/>
      <c r="P141" s="1"/>
      <c r="Q141" s="2"/>
      <c r="R141" s="2"/>
      <c r="S141" s="24"/>
      <c r="T141" s="1"/>
      <c r="U141" s="1"/>
    </row>
    <row r="142" spans="2:21" ht="15.75" hidden="1">
      <c r="B142" s="54"/>
      <c r="C142" s="54"/>
      <c r="D142" s="54"/>
      <c r="E142" s="50"/>
      <c r="F142" s="50"/>
      <c r="G142" s="50"/>
      <c r="H142" s="50"/>
      <c r="I142" s="1"/>
      <c r="J142" s="1"/>
      <c r="K142" s="1"/>
      <c r="L142" s="1"/>
      <c r="M142" s="1"/>
      <c r="N142" s="1"/>
      <c r="O142" s="1"/>
      <c r="P142" s="1"/>
      <c r="Q142" s="2"/>
      <c r="R142" s="2"/>
      <c r="S142" s="24"/>
      <c r="T142" s="1"/>
      <c r="U142" s="1"/>
    </row>
    <row r="143" spans="2:21" ht="15.75" hidden="1">
      <c r="B143" s="54"/>
      <c r="C143" s="54"/>
      <c r="D143" s="54"/>
      <c r="E143" s="50"/>
      <c r="F143" s="50"/>
      <c r="G143" s="50"/>
      <c r="H143" s="50"/>
      <c r="I143" s="1"/>
      <c r="J143" s="1"/>
      <c r="K143" s="1"/>
      <c r="L143" s="1"/>
      <c r="M143" s="1"/>
      <c r="N143" s="1"/>
      <c r="O143" s="1"/>
      <c r="P143" s="1"/>
      <c r="Q143" s="2"/>
      <c r="R143" s="2"/>
      <c r="S143" s="24"/>
      <c r="T143" s="1"/>
      <c r="U143" s="1"/>
    </row>
    <row r="144" spans="2:21" ht="15.75" hidden="1">
      <c r="B144" s="54"/>
      <c r="C144" s="54"/>
      <c r="D144" s="54"/>
      <c r="E144" s="50"/>
      <c r="F144" s="50"/>
      <c r="G144" s="50"/>
      <c r="H144" s="50"/>
      <c r="I144" s="1"/>
      <c r="J144" s="1"/>
      <c r="K144" s="1"/>
      <c r="L144" s="1"/>
      <c r="M144" s="1"/>
      <c r="N144" s="1"/>
      <c r="O144" s="1"/>
      <c r="P144" s="1"/>
      <c r="Q144" s="2"/>
      <c r="R144" s="2"/>
      <c r="S144" s="24"/>
      <c r="T144" s="1"/>
      <c r="U144" s="1"/>
    </row>
    <row r="145" spans="2:21" ht="15.75">
      <c r="B145" s="20"/>
      <c r="C145" s="20"/>
      <c r="D145" s="20"/>
      <c r="E145" s="50"/>
      <c r="F145" s="50"/>
      <c r="G145" s="50"/>
      <c r="H145" s="50"/>
      <c r="I145" s="1"/>
      <c r="J145" s="1"/>
      <c r="K145" s="1"/>
      <c r="L145" s="1"/>
      <c r="M145" s="1"/>
      <c r="N145" s="1"/>
      <c r="O145" s="1"/>
      <c r="P145" s="1"/>
      <c r="Q145" s="2"/>
      <c r="R145" s="2"/>
      <c r="S145" s="24"/>
      <c r="T145" s="1"/>
      <c r="U145" s="1"/>
    </row>
    <row r="146" spans="2:21" ht="15.75">
      <c r="B146" s="56"/>
      <c r="C146" s="56"/>
      <c r="D146" s="56"/>
      <c r="E146" s="57"/>
      <c r="F146" s="50"/>
      <c r="G146" s="50"/>
      <c r="H146" s="50"/>
      <c r="I146" s="1"/>
      <c r="J146" s="1"/>
      <c r="K146" s="1"/>
      <c r="L146" s="1"/>
      <c r="M146" s="1"/>
      <c r="N146" s="1"/>
      <c r="O146" s="1"/>
      <c r="P146" s="1"/>
      <c r="Q146" s="2"/>
      <c r="R146" s="2"/>
      <c r="S146" s="24"/>
      <c r="T146" s="1"/>
      <c r="U146" s="1"/>
    </row>
    <row r="147" spans="2:21" ht="21.75" customHeight="1">
      <c r="B147" s="54"/>
      <c r="C147" s="54"/>
      <c r="D147" s="54"/>
      <c r="E147" s="54"/>
      <c r="F147" s="54"/>
      <c r="G147" s="50"/>
      <c r="H147" s="50"/>
      <c r="I147" s="1"/>
      <c r="J147" s="1"/>
      <c r="K147" s="1"/>
      <c r="L147" s="1"/>
      <c r="M147" s="1"/>
      <c r="N147" s="1"/>
      <c r="O147" s="1"/>
      <c r="P147" s="1"/>
      <c r="Q147" s="2"/>
      <c r="R147" s="2"/>
      <c r="S147" s="24"/>
      <c r="T147" s="1"/>
      <c r="U147" s="1"/>
    </row>
    <row r="148" spans="2:21" ht="15.75">
      <c r="B148" s="54"/>
      <c r="C148" s="54"/>
      <c r="D148" s="54"/>
      <c r="E148" s="54"/>
      <c r="F148" s="54"/>
      <c r="G148" s="50"/>
      <c r="H148" s="50"/>
      <c r="I148" s="1"/>
      <c r="J148" s="1"/>
      <c r="K148" s="1"/>
      <c r="L148" s="1"/>
      <c r="M148" s="1"/>
      <c r="N148" s="1"/>
      <c r="O148" s="1"/>
      <c r="P148" s="1"/>
      <c r="Q148" s="2"/>
      <c r="R148" s="2"/>
      <c r="S148" s="24"/>
      <c r="T148" s="1"/>
      <c r="U148" s="1"/>
    </row>
    <row r="149" spans="2:21" ht="15.75">
      <c r="E149" s="11"/>
      <c r="F149" s="11"/>
      <c r="G149" s="11"/>
      <c r="H149" s="50"/>
      <c r="I149" s="1"/>
      <c r="J149" s="1"/>
      <c r="K149" s="1"/>
      <c r="L149" s="1"/>
      <c r="M149" s="1"/>
      <c r="N149" s="1"/>
      <c r="O149" s="1"/>
      <c r="P149" s="1"/>
      <c r="Q149" s="2"/>
      <c r="R149" s="2"/>
      <c r="S149" s="24"/>
      <c r="T149" s="1"/>
      <c r="U149" s="1"/>
    </row>
    <row r="150" spans="2:21" ht="15.75">
      <c r="B150" s="54"/>
      <c r="C150" s="54"/>
      <c r="D150" s="54"/>
      <c r="E150" s="54"/>
      <c r="F150" s="54"/>
      <c r="G150" s="50"/>
      <c r="H150" s="50"/>
      <c r="I150" s="1"/>
      <c r="J150" s="1"/>
      <c r="K150" s="1"/>
      <c r="L150" s="1"/>
      <c r="M150" s="1"/>
      <c r="N150" s="1"/>
      <c r="O150" s="1"/>
      <c r="P150" s="1"/>
      <c r="Q150" s="2"/>
      <c r="R150" s="2"/>
      <c r="S150" s="24"/>
      <c r="T150" s="1"/>
      <c r="U150" s="1"/>
    </row>
    <row r="151" spans="2:21" ht="15.75">
      <c r="B151" s="54"/>
      <c r="C151" s="54"/>
      <c r="D151" s="54"/>
      <c r="E151" s="54"/>
      <c r="F151" s="54"/>
      <c r="G151" s="50"/>
      <c r="H151" s="50"/>
      <c r="I151" s="1"/>
      <c r="J151" s="1"/>
      <c r="K151" s="1"/>
      <c r="L151" s="1"/>
      <c r="M151" s="1"/>
      <c r="N151" s="1"/>
      <c r="O151" s="1"/>
      <c r="P151" s="1"/>
      <c r="Q151" s="2"/>
      <c r="R151" s="2"/>
      <c r="S151" s="24"/>
      <c r="T151" s="1"/>
      <c r="U151" s="1"/>
    </row>
    <row r="152" spans="2:21" ht="15.75">
      <c r="B152" s="54"/>
      <c r="C152" s="54"/>
      <c r="D152" s="54"/>
      <c r="E152" s="54"/>
      <c r="F152" s="54"/>
      <c r="G152" s="50"/>
      <c r="H152" s="50"/>
      <c r="I152" s="1"/>
      <c r="J152" s="1"/>
      <c r="K152" s="1"/>
      <c r="L152" s="1"/>
      <c r="M152" s="1"/>
      <c r="N152" s="1"/>
      <c r="O152" s="1"/>
      <c r="P152" s="1"/>
      <c r="Q152" s="2"/>
      <c r="R152" s="2"/>
      <c r="S152" s="24"/>
      <c r="T152" s="1"/>
      <c r="U152" s="1"/>
    </row>
  </sheetData>
  <sheetProtection password="81B0" sheet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customSheetViews>
    <customSheetView guid="{D568CAA1-2ECB-11D7-B07A-00010309AF38}" scale="65" hiddenRows="1" hiddenColumns="1" showRuler="0" topLeftCell="A37">
      <selection activeCell="C60" sqref="C60"/>
      <pageMargins left="0.35433070866141736" right="0.23622047244094491" top="0.31496062992125984" bottom="0.35433070866141736" header="0.19685039370078741" footer="0.23622047244094491"/>
      <pageSetup paperSize="9" scale="43" orientation="landscape" r:id="rId44"/>
      <headerFooter alignWithMargins="0"/>
    </customSheetView>
  </customSheetViews>
  <mergeCells count="2">
    <mergeCell ref="E16:F16"/>
    <mergeCell ref="B3:D3"/>
  </mergeCells>
  <phoneticPr fontId="14" type="noConversion"/>
  <dataValidations xWindow="439" yWindow="304" count="13">
    <dataValidation errorStyle="information" allowBlank="1" showInputMessage="1" showErrorMessage="1" promptTitle="ПРЕДИ ДА СЪХРАНИТЕ ОТЧЕТА И ДА" prompt="ГО РАЗПЕЧАТАТЕ, СТАРТИРАЙТЕ SHOW AUDITING TOOLBAR ОТ МЕНЮ TOOLS ЗА ПРОВЕРКА ЗА ГРЕШКИ ИЛИ НАТИСНЕТЕ КОМБИНАЦИЯТА ОТ КЛАВИШИ Ctrl - K. ГРЕШКИТЕ ЩЕ БЪДАТ ОГРАДЕНИ В ЧЕРВЕНО. СЛЕД КОРЕКЦИЯ НАТИСНЕТЕ ОТНОВО Ctrl - K." sqref="D117"/>
    <dataValidation type="decimal" allowBlank="1" showInputMessage="1" showErrorMessage="1" errorTitle="Неправилна стойност" error="Неправилна стойност" promptTitle="Въвежда се кода на второстепенни" prompt="разпоредител с бюджетни кредити_x000a_препоръчва се първите две цифри (а за общините първите четири цифри) да съвпадат с тези от кода по ЕБК на първостепенния разпоредител" sqref="E4">
      <formula1>0</formula1>
      <formula2>99999999</formula2>
    </dataValidation>
    <dataValidation allowBlank="1" showErrorMessage="1" errorTitle="Неправилна стойност" error="Неправилна стойност" promptTitle="Въвежда се кода по ЕБК на първо-" sqref="E11"/>
    <dataValidation type="textLength" allowBlank="1" showInputMessage="1" showErrorMessage="1" errorTitle="Неправилна стойност" error="Неправилна стойност" promptTitle="Въвежда се наименованието на" prompt="второстепенния разпоредител с бюджетни кредити" sqref="B3:D3">
      <formula1>1</formula1>
      <formula2>99</formula2>
    </dataValidation>
    <dataValidation type="textLength" allowBlank="1" showInputMessage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B11 D11">
      <formula1>1</formula1>
      <formula2>99</formula2>
    </dataValidation>
    <dataValidation type="whole" allowBlank="1" showInputMessage="1" showErrorMessage="1" error="въведете цяло число" sqref="E92:E96 E55:E89 E34:E53 E22:E32 G55:I89 G22:I32 G92:I96 F22:F96 G34:I53">
      <formula1>-10000000000000000</formula1>
      <formula2>10000000000000000</formula2>
    </dataValidation>
    <dataValidation type="whole" operator="greaterThanOrEqual" allowBlank="1" showInputMessage="1" showErrorMessage="1" error="въведете цяло положително число" sqref="E90 G90:I90">
      <formula1>0</formula1>
    </dataValidation>
    <dataValidation type="whole" operator="lessThanOrEqual" allowBlank="1" showInputMessage="1" showErrorMessage="1" error="въведете цяло отрицателно число" sqref="E91 G91:I91">
      <formula1>0</formula1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4 G54:I54">
      <formula1>0</formula1>
    </dataValidation>
    <dataValidation errorStyle="information" allowBlank="1" showErrorMessage="1" promptTitle="ПРЕДИ ДА СЪХРАНИТЕ ОТЧЕТА И ДА" prompt="ГО РАЗПЕЧАТАТЕ, СТАРТИРАЙТЕ SHOW AUDITING TOOLBAR ОТ МЕНЮ TOOLS ЗА ПРОВЕРКА ЗА ГРЕШКИ ИЛИ НАТИСНЕТЕ КОМБИНАЦИЯТА ОТ КЛАВИШИ Ctrl - K. ГРЕШКИТЕ ЩЕ БЪДАТ ОГРАДЕНИ В ЧЕРВЕНО. СЛЕД КОРЕКЦИЯ НАТИСНЕТЕ ОТНОВО Ctrl - K." sqref="B117:C117"/>
    <dataValidation type="whole" allowBlank="1" showErrorMessage="1" error="въведете цяло число" promptTitle="Внимание" prompt="Въвежда се сумата по параграф 40 без подпараграф 40-71" sqref="E33 G33:I33">
      <formula1>-10000000000000000</formula1>
      <formula2>10000000000000000</formula2>
    </dataValidation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">
      <formula1>1</formula1>
      <formula2>99</formula2>
    </dataValidation>
    <dataValidation allowBlank="1" showErrorMessage="1" prompt="Въвежда се началната дата за периода само с цифри и разделител &quot;.&quot; или &quot;-&quot;, без букви за година и точки." sqref="G11:H11"/>
  </dataValidations>
  <pageMargins left="0.35433070866141736" right="0.23622047244094491" top="0.31496062992125984" bottom="0.35433070866141736" header="0.19685039370078741" footer="0.23622047244094491"/>
  <pageSetup paperSize="9" scale="45" orientation="portrait" r:id="rId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 filterMode="1"/>
  <dimension ref="A1:IJ1163"/>
  <sheetViews>
    <sheetView topLeftCell="B2" zoomScale="85" zoomScaleNormal="85" workbookViewId="0">
      <selection activeCell="E7" sqref="E7"/>
    </sheetView>
  </sheetViews>
  <sheetFormatPr defaultRowHeight="15.75"/>
  <cols>
    <col min="1" max="1" width="5.28515625" style="215" hidden="1" customWidth="1"/>
    <col min="2" max="2" width="10.140625" style="215" customWidth="1"/>
    <col min="3" max="3" width="13.28515625" style="215" customWidth="1"/>
    <col min="4" max="4" width="90.42578125" style="216" customWidth="1"/>
    <col min="5" max="5" width="18.7109375" style="215" customWidth="1"/>
    <col min="6" max="7" width="17.7109375" style="215" customWidth="1"/>
    <col min="8" max="8" width="20" style="215" bestFit="1" customWidth="1"/>
    <col min="9" max="9" width="17.7109375" style="215" customWidth="1"/>
    <col min="10" max="10" width="9.85546875" style="221" hidden="1" customWidth="1"/>
    <col min="11" max="11" width="1.5703125" style="222" customWidth="1"/>
    <col min="12" max="13" width="21.7109375" style="215" customWidth="1"/>
    <col min="14" max="15" width="21.7109375" style="219" customWidth="1"/>
    <col min="16" max="16" width="1.5703125" style="251" customWidth="1"/>
    <col min="17" max="18" width="21.7109375" style="215" customWidth="1"/>
    <col min="19" max="20" width="21.7109375" style="219" customWidth="1"/>
    <col min="21" max="21" width="21.7109375" style="215" customWidth="1"/>
    <col min="22" max="23" width="21.7109375" style="219" customWidth="1"/>
    <col min="24" max="24" width="30" style="215" customWidth="1"/>
    <col min="25" max="25" width="11.7109375" style="215" customWidth="1"/>
    <col min="26" max="16384" width="9.140625" style="215"/>
  </cols>
  <sheetData>
    <row r="1" spans="1:25" ht="18.75" hidden="1" customHeight="1">
      <c r="A1" s="215" t="s">
        <v>80</v>
      </c>
      <c r="B1" s="215" t="s">
        <v>81</v>
      </c>
      <c r="C1" s="215" t="s">
        <v>82</v>
      </c>
      <c r="D1" s="216" t="s">
        <v>83</v>
      </c>
      <c r="E1" s="215" t="s">
        <v>84</v>
      </c>
      <c r="F1" s="215" t="s">
        <v>85</v>
      </c>
      <c r="G1" s="215" t="s">
        <v>85</v>
      </c>
      <c r="H1" s="215" t="s">
        <v>85</v>
      </c>
      <c r="I1" s="215" t="s">
        <v>85</v>
      </c>
      <c r="J1" s="217" t="s">
        <v>86</v>
      </c>
      <c r="K1" s="218"/>
      <c r="L1" s="215" t="s">
        <v>87</v>
      </c>
      <c r="M1" s="215" t="s">
        <v>88</v>
      </c>
      <c r="N1" s="219" t="s">
        <v>89</v>
      </c>
      <c r="O1" s="219" t="s">
        <v>90</v>
      </c>
      <c r="P1" s="220"/>
      <c r="Q1" s="215" t="s">
        <v>87</v>
      </c>
      <c r="R1" s="215" t="s">
        <v>88</v>
      </c>
      <c r="S1" s="219" t="s">
        <v>89</v>
      </c>
      <c r="T1" s="219" t="s">
        <v>90</v>
      </c>
      <c r="U1" s="215" t="s">
        <v>88</v>
      </c>
      <c r="V1" s="219" t="s">
        <v>89</v>
      </c>
      <c r="W1" s="219" t="s">
        <v>90</v>
      </c>
      <c r="Y1" s="475"/>
    </row>
    <row r="2" spans="1:25" ht="12.75" customHeight="1">
      <c r="A2" s="215">
        <v>3</v>
      </c>
      <c r="J2" s="221">
        <v>1</v>
      </c>
      <c r="P2" s="223"/>
    </row>
    <row r="3" spans="1:25">
      <c r="E3" s="224"/>
      <c r="J3" s="221">
        <v>1</v>
      </c>
      <c r="L3" s="224"/>
      <c r="N3" s="225"/>
      <c r="P3" s="223"/>
      <c r="Q3" s="224"/>
      <c r="S3" s="225"/>
      <c r="V3" s="225"/>
    </row>
    <row r="4" spans="1:25">
      <c r="E4" s="226"/>
      <c r="J4" s="221">
        <v>1</v>
      </c>
      <c r="L4" s="226"/>
      <c r="P4" s="223"/>
      <c r="Q4" s="226"/>
    </row>
    <row r="5" spans="1:25">
      <c r="C5" s="133"/>
      <c r="E5" s="215" t="s">
        <v>1676</v>
      </c>
      <c r="F5" s="215" t="s">
        <v>1676</v>
      </c>
      <c r="G5" s="215" t="s">
        <v>1676</v>
      </c>
      <c r="H5" s="215" t="s">
        <v>1676</v>
      </c>
      <c r="I5" s="215" t="s">
        <v>1676</v>
      </c>
      <c r="J5" s="221">
        <v>1</v>
      </c>
      <c r="L5" s="215" t="s">
        <v>1676</v>
      </c>
      <c r="M5" s="215" t="s">
        <v>1676</v>
      </c>
      <c r="N5" s="219" t="s">
        <v>1676</v>
      </c>
      <c r="O5" s="219" t="s">
        <v>1676</v>
      </c>
      <c r="P5" s="223"/>
      <c r="Q5" s="215" t="s">
        <v>1676</v>
      </c>
      <c r="R5" s="215" t="s">
        <v>1676</v>
      </c>
      <c r="S5" s="219" t="s">
        <v>1676</v>
      </c>
      <c r="T5" s="219" t="s">
        <v>1676</v>
      </c>
      <c r="U5" s="215" t="s">
        <v>1676</v>
      </c>
      <c r="V5" s="219" t="s">
        <v>1676</v>
      </c>
      <c r="W5" s="219" t="s">
        <v>1676</v>
      </c>
    </row>
    <row r="6" spans="1:25">
      <c r="C6" s="227"/>
      <c r="D6" s="228"/>
      <c r="E6" s="226"/>
      <c r="F6" s="215" t="s">
        <v>1676</v>
      </c>
      <c r="G6" s="215" t="s">
        <v>1676</v>
      </c>
      <c r="H6" s="215" t="s">
        <v>1676</v>
      </c>
      <c r="I6" s="215" t="s">
        <v>1676</v>
      </c>
      <c r="J6" s="221">
        <v>1</v>
      </c>
      <c r="L6" s="226"/>
      <c r="M6" s="215" t="s">
        <v>1676</v>
      </c>
      <c r="O6" s="219" t="s">
        <v>1676</v>
      </c>
      <c r="P6" s="223"/>
      <c r="Q6" s="226"/>
      <c r="R6" s="215" t="s">
        <v>1676</v>
      </c>
      <c r="T6" s="219" t="s">
        <v>1676</v>
      </c>
      <c r="U6" s="215" t="s">
        <v>1676</v>
      </c>
      <c r="W6" s="219" t="s">
        <v>1676</v>
      </c>
    </row>
    <row r="7" spans="1:25" ht="49.5" customHeight="1">
      <c r="B7" s="942" t="s">
        <v>31</v>
      </c>
      <c r="C7" s="943"/>
      <c r="D7" s="943"/>
      <c r="F7" s="229"/>
      <c r="G7" s="229"/>
      <c r="H7" s="229"/>
      <c r="I7" s="229"/>
      <c r="J7" s="221">
        <v>1</v>
      </c>
      <c r="L7" s="226"/>
      <c r="M7" s="215" t="s">
        <v>1676</v>
      </c>
      <c r="O7" s="219" t="s">
        <v>1676</v>
      </c>
      <c r="P7" s="223"/>
      <c r="Q7" s="226"/>
      <c r="R7" s="215" t="s">
        <v>1676</v>
      </c>
      <c r="T7" s="219" t="s">
        <v>1676</v>
      </c>
      <c r="U7" s="215" t="s">
        <v>1676</v>
      </c>
      <c r="W7" s="219" t="s">
        <v>1676</v>
      </c>
    </row>
    <row r="8" spans="1:25">
      <c r="C8" s="227"/>
      <c r="D8" s="228"/>
      <c r="E8" s="229" t="s">
        <v>1677</v>
      </c>
      <c r="F8" s="229" t="s">
        <v>1545</v>
      </c>
      <c r="G8" s="229"/>
      <c r="H8" s="229"/>
      <c r="I8" s="229"/>
      <c r="J8" s="221">
        <v>1</v>
      </c>
      <c r="L8" s="226"/>
      <c r="M8" s="215" t="s">
        <v>1676</v>
      </c>
      <c r="O8" s="219" t="s">
        <v>1676</v>
      </c>
      <c r="P8" s="223"/>
      <c r="Q8" s="226"/>
      <c r="R8" s="215" t="s">
        <v>1676</v>
      </c>
      <c r="T8" s="219" t="s">
        <v>1676</v>
      </c>
      <c r="U8" s="215" t="s">
        <v>1676</v>
      </c>
      <c r="W8" s="219" t="s">
        <v>1676</v>
      </c>
    </row>
    <row r="9" spans="1:25" ht="36.75" customHeight="1">
      <c r="B9" s="944" t="s">
        <v>1818</v>
      </c>
      <c r="C9" s="945"/>
      <c r="D9" s="946"/>
      <c r="E9" s="686">
        <v>44197</v>
      </c>
      <c r="F9" s="687">
        <v>44561</v>
      </c>
      <c r="G9" s="229"/>
      <c r="H9" s="229"/>
      <c r="I9" s="229"/>
      <c r="J9" s="221">
        <v>1</v>
      </c>
      <c r="L9" s="226"/>
      <c r="M9" s="215" t="s">
        <v>1676</v>
      </c>
      <c r="O9" s="219" t="s">
        <v>1676</v>
      </c>
      <c r="P9" s="223"/>
      <c r="Q9" s="226"/>
      <c r="R9" s="215" t="s">
        <v>1676</v>
      </c>
      <c r="T9" s="219" t="s">
        <v>1676</v>
      </c>
      <c r="U9" s="215" t="s">
        <v>1676</v>
      </c>
      <c r="W9" s="219" t="s">
        <v>1676</v>
      </c>
    </row>
    <row r="10" spans="1:25">
      <c r="B10" s="230" t="s">
        <v>1470</v>
      </c>
      <c r="E10" s="229"/>
      <c r="F10" s="229"/>
      <c r="G10" s="229"/>
      <c r="H10" s="229"/>
      <c r="I10" s="229"/>
      <c r="J10" s="221">
        <v>1</v>
      </c>
      <c r="L10" s="226"/>
      <c r="M10" s="215" t="s">
        <v>1676</v>
      </c>
      <c r="O10" s="219" t="s">
        <v>1676</v>
      </c>
      <c r="P10" s="223"/>
      <c r="Q10" s="226"/>
      <c r="R10" s="215" t="s">
        <v>1676</v>
      </c>
      <c r="T10" s="219" t="s">
        <v>1676</v>
      </c>
      <c r="U10" s="215" t="s">
        <v>1676</v>
      </c>
      <c r="W10" s="219" t="s">
        <v>1676</v>
      </c>
    </row>
    <row r="11" spans="1:25" ht="10.5" customHeight="1">
      <c r="B11" s="230"/>
      <c r="E11" s="230"/>
      <c r="G11" s="229"/>
      <c r="H11" s="229"/>
      <c r="I11" s="229"/>
      <c r="J11" s="221">
        <v>1</v>
      </c>
      <c r="L11" s="226"/>
      <c r="M11" s="215" t="s">
        <v>1676</v>
      </c>
      <c r="O11" s="219" t="s">
        <v>1676</v>
      </c>
      <c r="P11" s="223"/>
      <c r="Q11" s="226"/>
      <c r="R11" s="215" t="s">
        <v>1676</v>
      </c>
      <c r="T11" s="219" t="s">
        <v>1676</v>
      </c>
      <c r="U11" s="215" t="s">
        <v>1676</v>
      </c>
      <c r="W11" s="219" t="s">
        <v>1676</v>
      </c>
    </row>
    <row r="12" spans="1:25" ht="39" customHeight="1">
      <c r="B12" s="916" t="str">
        <f>VLOOKUP(F12,PRBK,2,FALSE)</f>
        <v>Свиленград</v>
      </c>
      <c r="C12" s="917"/>
      <c r="D12" s="918"/>
      <c r="E12" s="229" t="s">
        <v>1678</v>
      </c>
      <c r="F12" s="688" t="s">
        <v>1347</v>
      </c>
      <c r="G12" s="229"/>
      <c r="H12" s="229"/>
      <c r="I12" s="229"/>
      <c r="J12" s="221">
        <v>1</v>
      </c>
      <c r="L12" s="226"/>
      <c r="M12" s="215" t="s">
        <v>1676</v>
      </c>
      <c r="O12" s="219" t="s">
        <v>1676</v>
      </c>
      <c r="P12" s="223"/>
      <c r="Q12" s="226"/>
      <c r="R12" s="215" t="s">
        <v>1676</v>
      </c>
      <c r="T12" s="219" t="s">
        <v>1676</v>
      </c>
      <c r="U12" s="215" t="s">
        <v>1676</v>
      </c>
      <c r="W12" s="219" t="s">
        <v>1676</v>
      </c>
    </row>
    <row r="13" spans="1:25">
      <c r="B13" s="689" t="s">
        <v>1471</v>
      </c>
      <c r="E13" s="231" t="s">
        <v>1679</v>
      </c>
      <c r="F13" s="232" t="s">
        <v>1676</v>
      </c>
      <c r="G13" s="232" t="s">
        <v>1676</v>
      </c>
      <c r="H13" s="232" t="s">
        <v>1676</v>
      </c>
      <c r="I13" s="232" t="s">
        <v>1676</v>
      </c>
      <c r="J13" s="221">
        <v>1</v>
      </c>
      <c r="L13" s="226"/>
      <c r="M13" s="215" t="s">
        <v>1676</v>
      </c>
      <c r="O13" s="219" t="s">
        <v>1676</v>
      </c>
      <c r="P13" s="223"/>
      <c r="Q13" s="226"/>
      <c r="R13" s="215" t="s">
        <v>1676</v>
      </c>
      <c r="T13" s="219" t="s">
        <v>1676</v>
      </c>
      <c r="U13" s="215" t="s">
        <v>1676</v>
      </c>
      <c r="W13" s="219" t="s">
        <v>1676</v>
      </c>
    </row>
    <row r="14" spans="1:25" ht="8.1" customHeight="1">
      <c r="B14" s="230"/>
      <c r="F14" s="229"/>
      <c r="G14" s="229"/>
      <c r="H14" s="229"/>
      <c r="I14" s="229"/>
      <c r="J14" s="221">
        <v>1</v>
      </c>
      <c r="L14" s="231"/>
      <c r="M14" s="232"/>
      <c r="N14" s="233"/>
      <c r="O14" s="234"/>
      <c r="P14" s="223"/>
      <c r="Q14" s="231"/>
      <c r="R14" s="232"/>
      <c r="S14" s="233"/>
      <c r="T14" s="234"/>
      <c r="U14" s="232"/>
      <c r="V14" s="233"/>
      <c r="W14" s="234"/>
    </row>
    <row r="15" spans="1:25" ht="8.1" customHeight="1">
      <c r="B15" s="230"/>
      <c r="F15" s="229"/>
      <c r="G15" s="229"/>
      <c r="H15" s="229"/>
      <c r="I15" s="229"/>
      <c r="J15" s="221">
        <v>1</v>
      </c>
      <c r="L15" s="231"/>
      <c r="M15" s="232"/>
      <c r="N15" s="233"/>
      <c r="O15" s="234"/>
      <c r="P15" s="223"/>
      <c r="Q15" s="231"/>
      <c r="R15" s="232"/>
      <c r="S15" s="233"/>
      <c r="T15" s="234"/>
      <c r="U15" s="232"/>
      <c r="V15" s="233"/>
      <c r="W15" s="234"/>
    </row>
    <row r="16" spans="1:25" ht="18.75" customHeight="1">
      <c r="A16" s="227"/>
      <c r="B16" s="875" t="s">
        <v>1793</v>
      </c>
      <c r="C16" s="134"/>
      <c r="D16" s="134"/>
      <c r="E16" s="133"/>
      <c r="F16" s="229"/>
      <c r="G16" s="229"/>
      <c r="H16" s="229"/>
      <c r="I16" s="229"/>
      <c r="J16" s="221">
        <v>1</v>
      </c>
      <c r="L16" s="231"/>
      <c r="M16" s="232"/>
      <c r="N16" s="233"/>
      <c r="O16" s="234"/>
      <c r="P16" s="223"/>
      <c r="Q16" s="231"/>
      <c r="R16" s="232"/>
      <c r="S16" s="233"/>
      <c r="T16" s="234"/>
      <c r="U16" s="232"/>
      <c r="V16" s="233"/>
      <c r="W16" s="234"/>
    </row>
    <row r="17" spans="1:25" ht="26.25" customHeight="1">
      <c r="A17" s="227"/>
      <c r="B17" s="134"/>
      <c r="C17" s="133"/>
      <c r="D17" s="441"/>
      <c r="E17" s="229"/>
      <c r="F17" s="229"/>
      <c r="G17" s="229"/>
      <c r="H17" s="229"/>
      <c r="I17" s="229"/>
      <c r="J17" s="221">
        <v>1</v>
      </c>
      <c r="N17" s="215"/>
      <c r="O17" s="215"/>
      <c r="P17" s="223"/>
      <c r="S17" s="215"/>
      <c r="T17" s="215"/>
      <c r="V17" s="215"/>
      <c r="W17" s="215"/>
    </row>
    <row r="18" spans="1:25" ht="16.5" thickBot="1">
      <c r="C18" s="227"/>
      <c r="D18" s="228"/>
      <c r="F18" s="235"/>
      <c r="G18" s="235"/>
      <c r="H18" s="235"/>
      <c r="I18" s="235" t="s">
        <v>1680</v>
      </c>
      <c r="J18" s="221">
        <v>1</v>
      </c>
      <c r="N18" s="215"/>
      <c r="O18" s="215"/>
      <c r="P18" s="223"/>
      <c r="S18" s="215"/>
      <c r="T18" s="215"/>
      <c r="V18" s="215"/>
      <c r="W18" s="215"/>
    </row>
    <row r="19" spans="1:25" ht="16.5" customHeight="1" thickBot="1">
      <c r="A19" s="227"/>
      <c r="B19" s="690"/>
      <c r="C19" s="691"/>
      <c r="D19" s="692" t="s">
        <v>1743</v>
      </c>
      <c r="E19" s="824" t="s">
        <v>35</v>
      </c>
      <c r="F19" s="895" t="s">
        <v>1481</v>
      </c>
      <c r="G19" s="896"/>
      <c r="H19" s="896"/>
      <c r="I19" s="897"/>
      <c r="J19" s="221">
        <v>1</v>
      </c>
      <c r="K19" s="237"/>
      <c r="N19" s="215"/>
      <c r="O19" s="215"/>
      <c r="P19" s="223"/>
      <c r="S19" s="215"/>
      <c r="T19" s="215"/>
      <c r="V19" s="215"/>
      <c r="W19" s="215"/>
    </row>
    <row r="20" spans="1:25" ht="64.5" customHeight="1" thickBot="1">
      <c r="B20" s="693" t="s">
        <v>1596</v>
      </c>
      <c r="C20" s="694" t="s">
        <v>1681</v>
      </c>
      <c r="D20" s="695" t="s">
        <v>1744</v>
      </c>
      <c r="E20" s="823">
        <v>2021</v>
      </c>
      <c r="F20" s="696" t="s">
        <v>1482</v>
      </c>
      <c r="G20" s="696" t="s">
        <v>1483</v>
      </c>
      <c r="H20" s="696" t="s">
        <v>1480</v>
      </c>
      <c r="I20" s="696" t="s">
        <v>1065</v>
      </c>
      <c r="J20" s="221">
        <v>1</v>
      </c>
      <c r="K20" s="237"/>
      <c r="N20" s="215"/>
      <c r="O20" s="215"/>
      <c r="P20" s="223"/>
      <c r="S20" s="215"/>
      <c r="T20" s="215"/>
      <c r="V20" s="215"/>
      <c r="W20" s="215"/>
    </row>
    <row r="21" spans="1:25" ht="19.5" thickBot="1">
      <c r="B21" s="239"/>
      <c r="C21" s="397"/>
      <c r="D21" s="241" t="s">
        <v>1682</v>
      </c>
      <c r="E21" s="701"/>
      <c r="F21" s="296"/>
      <c r="G21" s="296"/>
      <c r="H21" s="296"/>
      <c r="I21" s="483"/>
      <c r="J21" s="221">
        <v>1</v>
      </c>
      <c r="K21" s="237"/>
      <c r="N21" s="215"/>
      <c r="O21" s="215"/>
      <c r="P21" s="223"/>
      <c r="S21" s="215"/>
      <c r="T21" s="215"/>
      <c r="V21" s="215"/>
      <c r="W21" s="215"/>
    </row>
    <row r="22" spans="1:25" s="242" customFormat="1" ht="16.5" hidden="1" thickBot="1">
      <c r="A22" s="242">
        <v>5</v>
      </c>
      <c r="B22" s="697">
        <v>100</v>
      </c>
      <c r="C22" s="947" t="s">
        <v>1683</v>
      </c>
      <c r="D22" s="947"/>
      <c r="E22" s="701"/>
      <c r="F22" s="699">
        <f>SUM(F23:F25,F26:F27)</f>
        <v>0</v>
      </c>
      <c r="G22" s="699">
        <f>SUM(G23:G25,G26:G27)</f>
        <v>0</v>
      </c>
      <c r="H22" s="698">
        <f>SUM(H23:H25,H26:H27)</f>
        <v>0</v>
      </c>
      <c r="I22" s="699">
        <f>SUM(I23:I25,I26:I27)</f>
        <v>0</v>
      </c>
      <c r="J22" s="221" t="str">
        <f>(IF($E22&lt;&gt;0,$J$2,IF($I22&lt;&gt;0,$J$2,"")))</f>
        <v/>
      </c>
      <c r="K22" s="244"/>
      <c r="L22" s="215"/>
      <c r="M22" s="215"/>
      <c r="N22" s="219"/>
      <c r="O22" s="219"/>
      <c r="P22" s="223"/>
      <c r="Q22" s="215"/>
      <c r="R22" s="215"/>
      <c r="S22" s="219"/>
      <c r="T22" s="219"/>
      <c r="U22" s="215"/>
      <c r="V22" s="219"/>
      <c r="W22" s="219"/>
      <c r="X22" s="215"/>
      <c r="Y22" s="215"/>
    </row>
    <row r="23" spans="1:25" ht="18.75" hidden="1" customHeight="1">
      <c r="A23" s="215">
        <v>10</v>
      </c>
      <c r="B23" s="136"/>
      <c r="C23" s="137">
        <v>101</v>
      </c>
      <c r="D23" s="138" t="s">
        <v>1684</v>
      </c>
      <c r="E23" s="701"/>
      <c r="F23" s="700">
        <v>0</v>
      </c>
      <c r="G23" s="700">
        <v>0</v>
      </c>
      <c r="H23" s="700">
        <v>0</v>
      </c>
      <c r="I23" s="476">
        <f>F23+G23+H23</f>
        <v>0</v>
      </c>
      <c r="J23" s="221" t="str">
        <f t="shared" ref="J23:J89" si="0">(IF($E23&lt;&gt;0,$J$2,IF($I23&lt;&gt;0,$J$2,"")))</f>
        <v/>
      </c>
      <c r="K23" s="244"/>
      <c r="N23" s="215"/>
      <c r="O23" s="215"/>
      <c r="P23" s="223"/>
      <c r="S23" s="215"/>
      <c r="T23" s="215"/>
      <c r="V23" s="215"/>
      <c r="W23" s="215"/>
    </row>
    <row r="24" spans="1:25" ht="28.5" hidden="1" customHeight="1">
      <c r="A24" s="215">
        <v>15</v>
      </c>
      <c r="B24" s="136"/>
      <c r="C24" s="137">
        <v>102</v>
      </c>
      <c r="D24" s="139" t="s">
        <v>1794</v>
      </c>
      <c r="E24" s="701"/>
      <c r="F24" s="700">
        <v>0</v>
      </c>
      <c r="G24" s="700">
        <v>0</v>
      </c>
      <c r="H24" s="700">
        <v>0</v>
      </c>
      <c r="I24" s="476">
        <f>F24+G24+H24</f>
        <v>0</v>
      </c>
      <c r="J24" s="221" t="str">
        <f t="shared" si="0"/>
        <v/>
      </c>
      <c r="K24" s="244"/>
      <c r="N24" s="215"/>
      <c r="O24" s="215"/>
      <c r="P24" s="223"/>
      <c r="S24" s="215"/>
      <c r="T24" s="215"/>
      <c r="V24" s="215"/>
      <c r="W24" s="215"/>
      <c r="Y24" s="242"/>
    </row>
    <row r="25" spans="1:25" ht="18.75" hidden="1" customHeight="1">
      <c r="A25" s="215">
        <v>20</v>
      </c>
      <c r="B25" s="136"/>
      <c r="C25" s="137">
        <v>103</v>
      </c>
      <c r="D25" s="139" t="s">
        <v>1795</v>
      </c>
      <c r="E25" s="701"/>
      <c r="F25" s="700">
        <v>0</v>
      </c>
      <c r="G25" s="448"/>
      <c r="H25" s="700">
        <v>0</v>
      </c>
      <c r="I25" s="476">
        <f>F25+G25+H25</f>
        <v>0</v>
      </c>
      <c r="J25" s="221" t="str">
        <f t="shared" si="0"/>
        <v/>
      </c>
      <c r="K25" s="244"/>
      <c r="N25" s="215"/>
      <c r="O25" s="215"/>
      <c r="P25" s="223"/>
      <c r="S25" s="215"/>
      <c r="T25" s="215"/>
      <c r="V25" s="215"/>
      <c r="W25" s="215"/>
    </row>
    <row r="26" spans="1:25" ht="30.75" hidden="1" customHeight="1">
      <c r="A26" s="215">
        <v>20</v>
      </c>
      <c r="B26" s="136"/>
      <c r="C26" s="137">
        <v>108</v>
      </c>
      <c r="D26" s="443" t="s">
        <v>1796</v>
      </c>
      <c r="E26" s="701"/>
      <c r="F26" s="700">
        <v>0</v>
      </c>
      <c r="G26" s="700">
        <v>0</v>
      </c>
      <c r="H26" s="700">
        <v>0</v>
      </c>
      <c r="I26" s="476">
        <f>F26+G26+H26</f>
        <v>0</v>
      </c>
      <c r="J26" s="221" t="str">
        <f t="shared" si="0"/>
        <v/>
      </c>
      <c r="K26" s="244"/>
      <c r="N26" s="215"/>
      <c r="O26" s="215"/>
      <c r="P26" s="223"/>
      <c r="S26" s="215"/>
      <c r="T26" s="215"/>
      <c r="V26" s="215"/>
      <c r="W26" s="215"/>
    </row>
    <row r="27" spans="1:25" ht="30.75" hidden="1" customHeight="1">
      <c r="A27" s="246">
        <v>21</v>
      </c>
      <c r="B27" s="136"/>
      <c r="C27" s="137">
        <v>109</v>
      </c>
      <c r="D27" s="444" t="s">
        <v>1797</v>
      </c>
      <c r="E27" s="701"/>
      <c r="F27" s="838">
        <v>0</v>
      </c>
      <c r="G27" s="838">
        <v>0</v>
      </c>
      <c r="H27" s="838">
        <v>0</v>
      </c>
      <c r="I27" s="839">
        <f>F27+G27+H27</f>
        <v>0</v>
      </c>
      <c r="J27" s="221" t="str">
        <f t="shared" si="0"/>
        <v/>
      </c>
      <c r="K27" s="244"/>
      <c r="N27" s="215"/>
      <c r="O27" s="215"/>
      <c r="P27" s="223"/>
      <c r="S27" s="215"/>
      <c r="T27" s="215"/>
      <c r="V27" s="215"/>
      <c r="W27" s="215"/>
    </row>
    <row r="28" spans="1:25" s="247" customFormat="1" ht="16.5" hidden="1" thickBot="1">
      <c r="A28" s="247">
        <v>25</v>
      </c>
      <c r="B28" s="697">
        <v>200</v>
      </c>
      <c r="C28" s="947" t="s">
        <v>1685</v>
      </c>
      <c r="D28" s="947"/>
      <c r="E28" s="701"/>
      <c r="F28" s="843">
        <f>SUM(F29:F32)</f>
        <v>0</v>
      </c>
      <c r="G28" s="843">
        <f>SUM(G29:G32)</f>
        <v>0</v>
      </c>
      <c r="H28" s="844">
        <f>SUM(H29:H32)</f>
        <v>0</v>
      </c>
      <c r="I28" s="843">
        <f>SUM(I29:I32)</f>
        <v>0</v>
      </c>
      <c r="J28" s="221" t="str">
        <f t="shared" si="0"/>
        <v/>
      </c>
      <c r="K28" s="244"/>
      <c r="L28" s="215"/>
      <c r="M28" s="215"/>
      <c r="N28" s="219"/>
      <c r="O28" s="219"/>
      <c r="P28" s="223"/>
      <c r="Q28" s="215"/>
      <c r="R28" s="215"/>
      <c r="S28" s="219"/>
      <c r="T28" s="219"/>
      <c r="U28" s="215"/>
      <c r="V28" s="219"/>
      <c r="W28" s="219"/>
      <c r="X28" s="215"/>
      <c r="Y28" s="215"/>
    </row>
    <row r="29" spans="1:25" ht="16.5" hidden="1" thickBot="1">
      <c r="A29" s="215">
        <v>30</v>
      </c>
      <c r="B29" s="140"/>
      <c r="C29" s="137">
        <v>201</v>
      </c>
      <c r="D29" s="138" t="s">
        <v>1686</v>
      </c>
      <c r="E29" s="701"/>
      <c r="F29" s="700">
        <v>0</v>
      </c>
      <c r="G29" s="700">
        <v>0</v>
      </c>
      <c r="H29" s="700">
        <v>0</v>
      </c>
      <c r="I29" s="476">
        <f>F29+G29+H29</f>
        <v>0</v>
      </c>
      <c r="J29" s="221" t="str">
        <f t="shared" si="0"/>
        <v/>
      </c>
      <c r="K29" s="244"/>
      <c r="N29" s="215"/>
      <c r="O29" s="215"/>
      <c r="P29" s="223"/>
      <c r="S29" s="215"/>
      <c r="T29" s="215"/>
      <c r="V29" s="215"/>
      <c r="W29" s="215"/>
    </row>
    <row r="30" spans="1:25" ht="16.5" hidden="1" thickBot="1">
      <c r="A30" s="215">
        <v>35</v>
      </c>
      <c r="B30" s="140"/>
      <c r="C30" s="137">
        <v>202</v>
      </c>
      <c r="D30" s="139" t="s">
        <v>36</v>
      </c>
      <c r="E30" s="701"/>
      <c r="F30" s="700">
        <v>0</v>
      </c>
      <c r="G30" s="700">
        <v>0</v>
      </c>
      <c r="H30" s="700">
        <v>0</v>
      </c>
      <c r="I30" s="476">
        <f>F30+G30+H30</f>
        <v>0</v>
      </c>
      <c r="J30" s="221" t="str">
        <f t="shared" si="0"/>
        <v/>
      </c>
      <c r="K30" s="244"/>
      <c r="N30" s="215"/>
      <c r="O30" s="215"/>
      <c r="P30" s="223"/>
      <c r="S30" s="215"/>
      <c r="T30" s="215"/>
      <c r="V30" s="215"/>
      <c r="W30" s="215"/>
      <c r="Y30" s="247"/>
    </row>
    <row r="31" spans="1:25" ht="16.5" hidden="1" thickBot="1">
      <c r="A31" s="215">
        <v>40</v>
      </c>
      <c r="B31" s="140"/>
      <c r="C31" s="137">
        <v>203</v>
      </c>
      <c r="D31" s="139" t="s">
        <v>37</v>
      </c>
      <c r="E31" s="701"/>
      <c r="F31" s="700">
        <v>0</v>
      </c>
      <c r="G31" s="700">
        <v>0</v>
      </c>
      <c r="H31" s="700">
        <v>0</v>
      </c>
      <c r="I31" s="476">
        <f>F31+G31+H31</f>
        <v>0</v>
      </c>
      <c r="J31" s="221" t="str">
        <f t="shared" si="0"/>
        <v/>
      </c>
      <c r="K31" s="244"/>
      <c r="N31" s="215"/>
      <c r="O31" s="215"/>
      <c r="P31" s="223"/>
      <c r="S31" s="215"/>
      <c r="T31" s="215"/>
      <c r="V31" s="215"/>
      <c r="W31" s="215"/>
    </row>
    <row r="32" spans="1:25" ht="16.5" hidden="1" thickBot="1">
      <c r="A32" s="215">
        <v>45</v>
      </c>
      <c r="B32" s="140"/>
      <c r="C32" s="137">
        <v>204</v>
      </c>
      <c r="D32" s="141" t="s">
        <v>38</v>
      </c>
      <c r="E32" s="701"/>
      <c r="F32" s="838">
        <v>0</v>
      </c>
      <c r="G32" s="838">
        <v>0</v>
      </c>
      <c r="H32" s="838">
        <v>0</v>
      </c>
      <c r="I32" s="839">
        <f>F32+G32+H32</f>
        <v>0</v>
      </c>
      <c r="J32" s="221" t="str">
        <f t="shared" si="0"/>
        <v/>
      </c>
      <c r="K32" s="244"/>
      <c r="N32" s="215"/>
      <c r="O32" s="215"/>
      <c r="P32" s="223"/>
      <c r="S32" s="215"/>
      <c r="T32" s="215"/>
      <c r="V32" s="215"/>
      <c r="W32" s="215"/>
    </row>
    <row r="33" spans="1:25" s="247" customFormat="1" ht="32.25" hidden="1" customHeight="1">
      <c r="A33" s="247">
        <v>50</v>
      </c>
      <c r="B33" s="697">
        <v>400</v>
      </c>
      <c r="C33" s="948" t="s">
        <v>39</v>
      </c>
      <c r="D33" s="948"/>
      <c r="E33" s="701"/>
      <c r="F33" s="843">
        <f>SUM(F34:F38)</f>
        <v>0</v>
      </c>
      <c r="G33" s="843">
        <f>SUM(G34:G38)</f>
        <v>0</v>
      </c>
      <c r="H33" s="844">
        <f>SUM(H34:H38)</f>
        <v>0</v>
      </c>
      <c r="I33" s="843">
        <f>SUM(I34:I38)</f>
        <v>0</v>
      </c>
      <c r="J33" s="221" t="str">
        <f t="shared" si="0"/>
        <v/>
      </c>
      <c r="K33" s="244"/>
      <c r="L33" s="215"/>
      <c r="M33" s="215"/>
      <c r="N33" s="219"/>
      <c r="O33" s="219"/>
      <c r="P33" s="223"/>
      <c r="Q33" s="215"/>
      <c r="R33" s="215"/>
      <c r="S33" s="219"/>
      <c r="T33" s="219"/>
      <c r="U33" s="215"/>
      <c r="V33" s="219"/>
      <c r="W33" s="219"/>
      <c r="X33" s="215"/>
      <c r="Y33" s="215"/>
    </row>
    <row r="34" spans="1:25" ht="18" hidden="1" customHeight="1">
      <c r="A34" s="215">
        <v>55</v>
      </c>
      <c r="B34" s="136"/>
      <c r="C34" s="137">
        <v>401</v>
      </c>
      <c r="D34" s="445" t="s">
        <v>40</v>
      </c>
      <c r="E34" s="701"/>
      <c r="F34" s="700">
        <v>0</v>
      </c>
      <c r="G34" s="700">
        <v>0</v>
      </c>
      <c r="H34" s="700">
        <v>0</v>
      </c>
      <c r="I34" s="476">
        <f>F34+G34+H34</f>
        <v>0</v>
      </c>
      <c r="J34" s="221" t="str">
        <f t="shared" si="0"/>
        <v/>
      </c>
      <c r="K34" s="244"/>
      <c r="N34" s="215"/>
      <c r="O34" s="215"/>
      <c r="P34" s="223"/>
      <c r="S34" s="215"/>
      <c r="T34" s="215"/>
      <c r="V34" s="215"/>
      <c r="W34" s="215"/>
    </row>
    <row r="35" spans="1:25" ht="18" hidden="1" customHeight="1">
      <c r="A35" s="215">
        <v>56</v>
      </c>
      <c r="B35" s="136"/>
      <c r="C35" s="137">
        <v>402</v>
      </c>
      <c r="D35" s="446" t="s">
        <v>41</v>
      </c>
      <c r="E35" s="701"/>
      <c r="F35" s="700">
        <v>0</v>
      </c>
      <c r="G35" s="700">
        <v>0</v>
      </c>
      <c r="H35" s="700">
        <v>0</v>
      </c>
      <c r="I35" s="476">
        <f>F35+G35+H35</f>
        <v>0</v>
      </c>
      <c r="J35" s="221" t="str">
        <f t="shared" si="0"/>
        <v/>
      </c>
      <c r="K35" s="244"/>
      <c r="N35" s="215"/>
      <c r="O35" s="215"/>
      <c r="P35" s="223"/>
      <c r="S35" s="215"/>
      <c r="T35" s="215"/>
      <c r="V35" s="215"/>
      <c r="W35" s="215"/>
      <c r="Y35" s="247"/>
    </row>
    <row r="36" spans="1:25" ht="29.25" hidden="1" customHeight="1">
      <c r="A36" s="215">
        <v>57</v>
      </c>
      <c r="B36" s="136"/>
      <c r="C36" s="137">
        <v>403</v>
      </c>
      <c r="D36" s="446" t="s">
        <v>42</v>
      </c>
      <c r="E36" s="701"/>
      <c r="F36" s="700">
        <v>0</v>
      </c>
      <c r="G36" s="700">
        <v>0</v>
      </c>
      <c r="H36" s="700">
        <v>0</v>
      </c>
      <c r="I36" s="476">
        <f>F36+G36+H36</f>
        <v>0</v>
      </c>
      <c r="J36" s="221" t="str">
        <f t="shared" si="0"/>
        <v/>
      </c>
      <c r="K36" s="244"/>
      <c r="N36" s="215"/>
      <c r="O36" s="215"/>
      <c r="P36" s="223"/>
      <c r="S36" s="215"/>
      <c r="T36" s="215"/>
      <c r="V36" s="215"/>
      <c r="W36" s="215"/>
    </row>
    <row r="37" spans="1:25" ht="18" hidden="1" customHeight="1">
      <c r="A37" s="246">
        <v>58</v>
      </c>
      <c r="B37" s="136"/>
      <c r="C37" s="137">
        <v>404</v>
      </c>
      <c r="D37" s="447" t="s">
        <v>1798</v>
      </c>
      <c r="E37" s="701"/>
      <c r="F37" s="700">
        <v>0</v>
      </c>
      <c r="G37" s="700">
        <v>0</v>
      </c>
      <c r="H37" s="700">
        <v>0</v>
      </c>
      <c r="I37" s="476">
        <f>F37+G37+H37</f>
        <v>0</v>
      </c>
      <c r="J37" s="221" t="str">
        <f t="shared" si="0"/>
        <v/>
      </c>
      <c r="K37" s="244"/>
      <c r="N37" s="215"/>
      <c r="O37" s="215"/>
      <c r="P37" s="223"/>
      <c r="S37" s="215"/>
      <c r="T37" s="215"/>
      <c r="V37" s="215"/>
      <c r="W37" s="215"/>
    </row>
    <row r="38" spans="1:25" ht="16.5" hidden="1" thickBot="1">
      <c r="A38" s="246">
        <v>59</v>
      </c>
      <c r="B38" s="136"/>
      <c r="C38" s="142">
        <v>411</v>
      </c>
      <c r="D38" s="485" t="s">
        <v>1082</v>
      </c>
      <c r="E38" s="701"/>
      <c r="F38" s="838">
        <v>0</v>
      </c>
      <c r="G38" s="838">
        <v>0</v>
      </c>
      <c r="H38" s="838">
        <v>0</v>
      </c>
      <c r="I38" s="839">
        <f>F38+G38+H38</f>
        <v>0</v>
      </c>
      <c r="J38" s="221" t="str">
        <f t="shared" si="0"/>
        <v/>
      </c>
      <c r="K38" s="244"/>
      <c r="N38" s="215"/>
      <c r="O38" s="215"/>
      <c r="P38" s="223"/>
      <c r="S38" s="215"/>
      <c r="T38" s="215"/>
      <c r="V38" s="215"/>
      <c r="W38" s="215"/>
    </row>
    <row r="39" spans="1:25" s="247" customFormat="1" ht="16.5" hidden="1" thickBot="1">
      <c r="A39" s="250">
        <v>65</v>
      </c>
      <c r="B39" s="697">
        <v>800</v>
      </c>
      <c r="C39" s="947" t="s">
        <v>33</v>
      </c>
      <c r="D39" s="947"/>
      <c r="E39" s="701"/>
      <c r="F39" s="843">
        <f>SUM(F40:F43)</f>
        <v>0</v>
      </c>
      <c r="G39" s="843">
        <f>SUM(G40:G43)</f>
        <v>0</v>
      </c>
      <c r="H39" s="844">
        <f>SUM(H40:H43)</f>
        <v>0</v>
      </c>
      <c r="I39" s="843">
        <f>SUM(I40:I46)</f>
        <v>0</v>
      </c>
      <c r="J39" s="221" t="str">
        <f t="shared" si="0"/>
        <v/>
      </c>
      <c r="K39" s="244"/>
      <c r="L39" s="215"/>
      <c r="M39" s="215"/>
      <c r="N39" s="219"/>
      <c r="O39" s="219"/>
      <c r="P39" s="223"/>
      <c r="Q39" s="215"/>
      <c r="R39" s="215"/>
      <c r="S39" s="219"/>
      <c r="T39" s="219"/>
      <c r="U39" s="215"/>
      <c r="V39" s="219"/>
      <c r="W39" s="219"/>
      <c r="X39" s="215"/>
      <c r="Y39" s="215"/>
    </row>
    <row r="40" spans="1:25" ht="16.5" hidden="1" thickBot="1">
      <c r="A40" s="215">
        <v>70</v>
      </c>
      <c r="B40" s="143"/>
      <c r="C40" s="137">
        <v>801</v>
      </c>
      <c r="D40" s="138" t="s">
        <v>43</v>
      </c>
      <c r="E40" s="701"/>
      <c r="F40" s="700">
        <v>0</v>
      </c>
      <c r="G40" s="700">
        <v>0</v>
      </c>
      <c r="H40" s="700">
        <v>0</v>
      </c>
      <c r="I40" s="476">
        <f t="shared" ref="I40:I46" si="1">F40+G40+H40</f>
        <v>0</v>
      </c>
      <c r="J40" s="221" t="str">
        <f t="shared" si="0"/>
        <v/>
      </c>
      <c r="K40" s="244"/>
      <c r="N40" s="215"/>
      <c r="O40" s="215"/>
      <c r="P40" s="223"/>
      <c r="S40" s="215"/>
      <c r="T40" s="215"/>
      <c r="V40" s="215"/>
      <c r="W40" s="215"/>
    </row>
    <row r="41" spans="1:25" ht="16.5" hidden="1" thickBot="1">
      <c r="A41" s="215">
        <v>75</v>
      </c>
      <c r="B41" s="143"/>
      <c r="C41" s="137">
        <v>802</v>
      </c>
      <c r="D41" s="139" t="s">
        <v>44</v>
      </c>
      <c r="E41" s="701"/>
      <c r="F41" s="700">
        <v>0</v>
      </c>
      <c r="G41" s="700">
        <v>0</v>
      </c>
      <c r="H41" s="700">
        <v>0</v>
      </c>
      <c r="I41" s="476">
        <f t="shared" si="1"/>
        <v>0</v>
      </c>
      <c r="J41" s="221" t="str">
        <f t="shared" si="0"/>
        <v/>
      </c>
      <c r="K41" s="244"/>
      <c r="N41" s="215"/>
      <c r="O41" s="215"/>
      <c r="P41" s="223"/>
      <c r="S41" s="215"/>
      <c r="T41" s="215"/>
      <c r="V41" s="215"/>
      <c r="W41" s="215"/>
      <c r="Y41" s="247"/>
    </row>
    <row r="42" spans="1:25" ht="16.5" hidden="1" thickBot="1">
      <c r="A42" s="246">
        <v>80</v>
      </c>
      <c r="B42" s="143"/>
      <c r="C42" s="137">
        <v>804</v>
      </c>
      <c r="D42" s="139" t="s">
        <v>45</v>
      </c>
      <c r="E42" s="701"/>
      <c r="F42" s="700">
        <v>0</v>
      </c>
      <c r="G42" s="700">
        <v>0</v>
      </c>
      <c r="H42" s="700">
        <v>0</v>
      </c>
      <c r="I42" s="476">
        <f t="shared" si="1"/>
        <v>0</v>
      </c>
      <c r="J42" s="221" t="str">
        <f t="shared" si="0"/>
        <v/>
      </c>
      <c r="K42" s="244"/>
      <c r="N42" s="215"/>
      <c r="O42" s="215"/>
      <c r="P42" s="223"/>
      <c r="S42" s="215"/>
      <c r="T42" s="215"/>
      <c r="V42" s="215"/>
      <c r="W42" s="215"/>
    </row>
    <row r="43" spans="1:25" ht="16.5" hidden="1" thickBot="1">
      <c r="A43" s="246">
        <v>85</v>
      </c>
      <c r="B43" s="143"/>
      <c r="C43" s="137">
        <v>809</v>
      </c>
      <c r="D43" s="139" t="s">
        <v>46</v>
      </c>
      <c r="E43" s="701"/>
      <c r="F43" s="700">
        <v>0</v>
      </c>
      <c r="G43" s="700">
        <v>0</v>
      </c>
      <c r="H43" s="700">
        <v>0</v>
      </c>
      <c r="I43" s="476">
        <f t="shared" si="1"/>
        <v>0</v>
      </c>
      <c r="J43" s="221" t="str">
        <f t="shared" si="0"/>
        <v/>
      </c>
      <c r="K43" s="244"/>
      <c r="N43" s="215"/>
      <c r="O43" s="215"/>
      <c r="P43" s="223"/>
      <c r="S43" s="215"/>
      <c r="T43" s="215"/>
      <c r="V43" s="215"/>
      <c r="W43" s="215"/>
    </row>
    <row r="44" spans="1:25" ht="16.5" hidden="1" thickBot="1">
      <c r="A44" s="246"/>
      <c r="B44" s="143"/>
      <c r="C44" s="137">
        <v>811</v>
      </c>
      <c r="D44" s="139" t="s">
        <v>1697</v>
      </c>
      <c r="E44" s="701"/>
      <c r="F44" s="700">
        <v>0</v>
      </c>
      <c r="G44" s="700">
        <v>0</v>
      </c>
      <c r="H44" s="700">
        <v>0</v>
      </c>
      <c r="I44" s="476">
        <f t="shared" si="1"/>
        <v>0</v>
      </c>
      <c r="J44" s="221" t="str">
        <f t="shared" si="0"/>
        <v/>
      </c>
      <c r="K44" s="244"/>
      <c r="N44" s="215"/>
      <c r="O44" s="215"/>
      <c r="P44" s="223"/>
      <c r="S44" s="215"/>
      <c r="T44" s="215"/>
      <c r="V44" s="215"/>
      <c r="W44" s="215"/>
    </row>
    <row r="45" spans="1:25" ht="16.5" hidden="1" thickBot="1">
      <c r="A45" s="246"/>
      <c r="B45" s="143"/>
      <c r="C45" s="137">
        <v>812</v>
      </c>
      <c r="D45" s="139" t="s">
        <v>1698</v>
      </c>
      <c r="E45" s="701"/>
      <c r="F45" s="700">
        <v>0</v>
      </c>
      <c r="G45" s="700">
        <v>0</v>
      </c>
      <c r="H45" s="700">
        <v>0</v>
      </c>
      <c r="I45" s="476">
        <f t="shared" si="1"/>
        <v>0</v>
      </c>
      <c r="J45" s="221" t="str">
        <f t="shared" si="0"/>
        <v/>
      </c>
      <c r="K45" s="244"/>
      <c r="N45" s="215"/>
      <c r="O45" s="215"/>
      <c r="P45" s="223"/>
      <c r="S45" s="215"/>
      <c r="T45" s="215"/>
      <c r="V45" s="215"/>
      <c r="W45" s="215"/>
    </row>
    <row r="46" spans="1:25" ht="16.5" hidden="1" thickBot="1">
      <c r="A46" s="246"/>
      <c r="B46" s="143"/>
      <c r="C46" s="137">
        <v>814</v>
      </c>
      <c r="D46" s="139" t="s">
        <v>1699</v>
      </c>
      <c r="E46" s="701"/>
      <c r="F46" s="838">
        <v>0</v>
      </c>
      <c r="G46" s="838">
        <v>0</v>
      </c>
      <c r="H46" s="838">
        <v>0</v>
      </c>
      <c r="I46" s="839">
        <f t="shared" si="1"/>
        <v>0</v>
      </c>
      <c r="J46" s="221" t="str">
        <f t="shared" si="0"/>
        <v/>
      </c>
      <c r="K46" s="244"/>
      <c r="N46" s="215"/>
      <c r="O46" s="215"/>
      <c r="P46" s="223"/>
      <c r="S46" s="215"/>
      <c r="T46" s="215"/>
      <c r="V46" s="215"/>
      <c r="W46" s="215"/>
    </row>
    <row r="47" spans="1:25" s="247" customFormat="1" ht="16.5" hidden="1" thickBot="1">
      <c r="A47" s="247">
        <v>95</v>
      </c>
      <c r="B47" s="697">
        <v>1000</v>
      </c>
      <c r="C47" s="947" t="s">
        <v>47</v>
      </c>
      <c r="D47" s="947"/>
      <c r="E47" s="701"/>
      <c r="F47" s="843">
        <f>SUM(F48:F51)</f>
        <v>0</v>
      </c>
      <c r="G47" s="843">
        <f>SUM(G48:G51)</f>
        <v>0</v>
      </c>
      <c r="H47" s="844">
        <f>SUM(H48:H51)</f>
        <v>0</v>
      </c>
      <c r="I47" s="843">
        <f>SUM(I48:I51)</f>
        <v>0</v>
      </c>
      <c r="J47" s="221" t="str">
        <f t="shared" si="0"/>
        <v/>
      </c>
      <c r="K47" s="244"/>
      <c r="L47" s="215"/>
      <c r="M47" s="215"/>
      <c r="N47" s="219"/>
      <c r="O47" s="219"/>
      <c r="P47" s="223"/>
      <c r="Q47" s="215"/>
      <c r="R47" s="215"/>
      <c r="S47" s="219"/>
      <c r="T47" s="219"/>
      <c r="U47" s="215"/>
      <c r="V47" s="219"/>
      <c r="W47" s="219"/>
      <c r="X47" s="215"/>
      <c r="Y47" s="215"/>
    </row>
    <row r="48" spans="1:25" ht="16.5" hidden="1" thickBot="1">
      <c r="A48" s="215">
        <v>100</v>
      </c>
      <c r="B48" s="143"/>
      <c r="C48" s="137">
        <v>1001</v>
      </c>
      <c r="D48" s="138" t="s">
        <v>48</v>
      </c>
      <c r="E48" s="701"/>
      <c r="F48" s="700">
        <v>0</v>
      </c>
      <c r="G48" s="700">
        <v>0</v>
      </c>
      <c r="H48" s="700">
        <v>0</v>
      </c>
      <c r="I48" s="476">
        <f>F48+G48+H48</f>
        <v>0</v>
      </c>
      <c r="J48" s="221" t="str">
        <f t="shared" si="0"/>
        <v/>
      </c>
      <c r="K48" s="244"/>
      <c r="N48" s="215"/>
      <c r="O48" s="215"/>
      <c r="P48" s="223"/>
      <c r="S48" s="215"/>
      <c r="T48" s="215"/>
      <c r="V48" s="215"/>
      <c r="W48" s="215"/>
    </row>
    <row r="49" spans="1:25" ht="22.5" hidden="1" customHeight="1">
      <c r="A49" s="215">
        <v>105</v>
      </c>
      <c r="B49" s="143"/>
      <c r="C49" s="137">
        <v>1002</v>
      </c>
      <c r="D49" s="139" t="s">
        <v>49</v>
      </c>
      <c r="E49" s="701"/>
      <c r="F49" s="700">
        <v>0</v>
      </c>
      <c r="G49" s="700">
        <v>0</v>
      </c>
      <c r="H49" s="700">
        <v>0</v>
      </c>
      <c r="I49" s="476">
        <f>F49+G49+H49</f>
        <v>0</v>
      </c>
      <c r="J49" s="221" t="str">
        <f t="shared" si="0"/>
        <v/>
      </c>
      <c r="K49" s="244"/>
      <c r="N49" s="215"/>
      <c r="O49" s="215"/>
      <c r="P49" s="223"/>
      <c r="S49" s="215"/>
      <c r="T49" s="215"/>
      <c r="V49" s="215"/>
      <c r="W49" s="215"/>
      <c r="Y49" s="247"/>
    </row>
    <row r="50" spans="1:25" ht="22.5" hidden="1" customHeight="1">
      <c r="A50" s="215">
        <v>110</v>
      </c>
      <c r="B50" s="143"/>
      <c r="C50" s="137">
        <v>1004</v>
      </c>
      <c r="D50" s="139" t="s">
        <v>50</v>
      </c>
      <c r="E50" s="701"/>
      <c r="F50" s="700">
        <v>0</v>
      </c>
      <c r="G50" s="700">
        <v>0</v>
      </c>
      <c r="H50" s="700">
        <v>0</v>
      </c>
      <c r="I50" s="476">
        <f>F50+G50+H50</f>
        <v>0</v>
      </c>
      <c r="J50" s="221" t="str">
        <f t="shared" si="0"/>
        <v/>
      </c>
      <c r="K50" s="244"/>
      <c r="N50" s="215"/>
      <c r="O50" s="215"/>
      <c r="P50" s="223"/>
      <c r="S50" s="215"/>
      <c r="T50" s="215"/>
      <c r="V50" s="215"/>
      <c r="W50" s="215"/>
    </row>
    <row r="51" spans="1:25" ht="16.5" hidden="1" thickBot="1">
      <c r="A51" s="215">
        <v>125</v>
      </c>
      <c r="B51" s="143"/>
      <c r="C51" s="142">
        <v>1007</v>
      </c>
      <c r="D51" s="141" t="s">
        <v>51</v>
      </c>
      <c r="E51" s="701"/>
      <c r="F51" s="838">
        <v>0</v>
      </c>
      <c r="G51" s="838">
        <v>0</v>
      </c>
      <c r="H51" s="838">
        <v>0</v>
      </c>
      <c r="I51" s="839">
        <f>F51+G51+H51</f>
        <v>0</v>
      </c>
      <c r="J51" s="221" t="str">
        <f t="shared" si="0"/>
        <v/>
      </c>
      <c r="K51" s="244"/>
      <c r="N51" s="215"/>
      <c r="O51" s="215"/>
      <c r="P51" s="223"/>
      <c r="S51" s="215"/>
      <c r="T51" s="215"/>
      <c r="V51" s="215"/>
      <c r="W51" s="215"/>
    </row>
    <row r="52" spans="1:25" s="247" customFormat="1" ht="16.5" hidden="1" thickBot="1">
      <c r="A52" s="247">
        <v>130</v>
      </c>
      <c r="B52" s="697">
        <v>1300</v>
      </c>
      <c r="C52" s="947" t="s">
        <v>52</v>
      </c>
      <c r="D52" s="947"/>
      <c r="E52" s="701"/>
      <c r="F52" s="843">
        <f>SUM(F53:F57)</f>
        <v>0</v>
      </c>
      <c r="G52" s="843">
        <f>SUM(G53:G57)</f>
        <v>0</v>
      </c>
      <c r="H52" s="844">
        <f>SUM(H53:H57)</f>
        <v>0</v>
      </c>
      <c r="I52" s="843">
        <f>SUM(I53:I57)</f>
        <v>0</v>
      </c>
      <c r="J52" s="221" t="str">
        <f t="shared" si="0"/>
        <v/>
      </c>
      <c r="K52" s="244"/>
      <c r="L52" s="215"/>
      <c r="M52" s="215"/>
      <c r="N52" s="219"/>
      <c r="O52" s="219"/>
      <c r="P52" s="223"/>
      <c r="Q52" s="215"/>
      <c r="R52" s="215"/>
      <c r="S52" s="219"/>
      <c r="T52" s="219"/>
      <c r="U52" s="215"/>
      <c r="V52" s="219"/>
      <c r="W52" s="219"/>
      <c r="X52" s="215"/>
      <c r="Y52" s="215"/>
    </row>
    <row r="53" spans="1:25" ht="16.5" hidden="1" thickBot="1">
      <c r="A53" s="215">
        <v>135</v>
      </c>
      <c r="B53" s="136"/>
      <c r="C53" s="144">
        <v>1301</v>
      </c>
      <c r="D53" s="138" t="s">
        <v>53</v>
      </c>
      <c r="E53" s="701"/>
      <c r="F53" s="700">
        <v>0</v>
      </c>
      <c r="G53" s="245"/>
      <c r="H53" s="700">
        <v>0</v>
      </c>
      <c r="I53" s="476">
        <f>F53+G53+H53</f>
        <v>0</v>
      </c>
      <c r="J53" s="221" t="str">
        <f t="shared" si="0"/>
        <v/>
      </c>
      <c r="K53" s="244"/>
      <c r="N53" s="215"/>
      <c r="O53" s="215"/>
      <c r="P53" s="223"/>
      <c r="S53" s="215"/>
      <c r="T53" s="215"/>
      <c r="V53" s="215"/>
      <c r="W53" s="215"/>
    </row>
    <row r="54" spans="1:25" ht="16.5" hidden="1" thickBot="1">
      <c r="A54" s="215">
        <v>140</v>
      </c>
      <c r="B54" s="136"/>
      <c r="C54" s="137">
        <v>1302</v>
      </c>
      <c r="D54" s="145" t="s">
        <v>54</v>
      </c>
      <c r="E54" s="701"/>
      <c r="F54" s="700">
        <v>0</v>
      </c>
      <c r="G54" s="245"/>
      <c r="H54" s="700">
        <v>0</v>
      </c>
      <c r="I54" s="476">
        <f>F54+G54+H54</f>
        <v>0</v>
      </c>
      <c r="J54" s="221" t="str">
        <f t="shared" si="0"/>
        <v/>
      </c>
      <c r="K54" s="244"/>
      <c r="N54" s="215"/>
      <c r="O54" s="215"/>
      <c r="P54" s="223"/>
      <c r="S54" s="215"/>
      <c r="T54" s="215"/>
      <c r="V54" s="215"/>
      <c r="W54" s="215"/>
      <c r="Y54" s="247"/>
    </row>
    <row r="55" spans="1:25" ht="16.5" hidden="1" thickBot="1">
      <c r="A55" s="215">
        <v>145</v>
      </c>
      <c r="B55" s="136"/>
      <c r="C55" s="137">
        <v>1303</v>
      </c>
      <c r="D55" s="145" t="s">
        <v>55</v>
      </c>
      <c r="E55" s="701"/>
      <c r="F55" s="700">
        <v>0</v>
      </c>
      <c r="G55" s="245"/>
      <c r="H55" s="700">
        <v>0</v>
      </c>
      <c r="I55" s="476">
        <f>F55+G55+H55</f>
        <v>0</v>
      </c>
      <c r="J55" s="221" t="str">
        <f t="shared" si="0"/>
        <v/>
      </c>
      <c r="K55" s="244"/>
      <c r="N55" s="215"/>
      <c r="O55" s="215"/>
      <c r="P55" s="223"/>
      <c r="S55" s="215"/>
      <c r="T55" s="215"/>
      <c r="V55" s="215"/>
      <c r="W55" s="215"/>
    </row>
    <row r="56" spans="1:25" ht="16.5" hidden="1" thickBot="1">
      <c r="B56" s="136"/>
      <c r="C56" s="137">
        <v>1304</v>
      </c>
      <c r="D56" s="145" t="s">
        <v>56</v>
      </c>
      <c r="E56" s="701"/>
      <c r="F56" s="700">
        <v>0</v>
      </c>
      <c r="G56" s="245"/>
      <c r="H56" s="700">
        <v>0</v>
      </c>
      <c r="I56" s="476">
        <f>F56+G56+H56</f>
        <v>0</v>
      </c>
      <c r="J56" s="221" t="str">
        <f t="shared" si="0"/>
        <v/>
      </c>
      <c r="K56" s="244"/>
      <c r="N56" s="215"/>
      <c r="O56" s="215"/>
      <c r="P56" s="223"/>
      <c r="S56" s="215"/>
      <c r="T56" s="215"/>
      <c r="V56" s="215"/>
      <c r="W56" s="215"/>
    </row>
    <row r="57" spans="1:25" s="251" customFormat="1" ht="16.5" hidden="1" thickBot="1">
      <c r="A57" s="251">
        <v>150</v>
      </c>
      <c r="B57" s="136"/>
      <c r="C57" s="137">
        <v>1308</v>
      </c>
      <c r="D57" s="145" t="s">
        <v>57</v>
      </c>
      <c r="E57" s="701"/>
      <c r="F57" s="838">
        <v>0</v>
      </c>
      <c r="G57" s="840"/>
      <c r="H57" s="838">
        <v>0</v>
      </c>
      <c r="I57" s="839">
        <f>F57+G57+H57</f>
        <v>0</v>
      </c>
      <c r="J57" s="221" t="str">
        <f t="shared" si="0"/>
        <v/>
      </c>
      <c r="K57" s="244"/>
      <c r="L57" s="215"/>
      <c r="M57" s="215"/>
      <c r="N57" s="219"/>
      <c r="O57" s="219"/>
      <c r="P57" s="223"/>
      <c r="Q57" s="215"/>
      <c r="R57" s="215"/>
      <c r="S57" s="219"/>
      <c r="T57" s="219"/>
      <c r="U57" s="215"/>
      <c r="V57" s="219"/>
      <c r="W57" s="219"/>
      <c r="X57" s="215"/>
      <c r="Y57" s="215"/>
    </row>
    <row r="58" spans="1:25" s="247" customFormat="1" ht="16.5" hidden="1" thickBot="1">
      <c r="A58" s="247">
        <v>160</v>
      </c>
      <c r="B58" s="697">
        <v>1400</v>
      </c>
      <c r="C58" s="947" t="s">
        <v>58</v>
      </c>
      <c r="D58" s="947"/>
      <c r="E58" s="701"/>
      <c r="F58" s="843">
        <f>SUM(F59:F60)</f>
        <v>0</v>
      </c>
      <c r="G58" s="843">
        <f>SUM(G59:G60)</f>
        <v>0</v>
      </c>
      <c r="H58" s="844">
        <f>SUM(H59:H60)</f>
        <v>0</v>
      </c>
      <c r="I58" s="843">
        <f>SUM(I59:I60)</f>
        <v>0</v>
      </c>
      <c r="J58" s="221" t="str">
        <f t="shared" si="0"/>
        <v/>
      </c>
      <c r="K58" s="244"/>
      <c r="L58" s="215"/>
      <c r="M58" s="215"/>
      <c r="N58" s="219"/>
      <c r="O58" s="219"/>
      <c r="P58" s="223"/>
      <c r="Q58" s="215"/>
      <c r="R58" s="215"/>
      <c r="S58" s="219"/>
      <c r="T58" s="219"/>
      <c r="U58" s="215"/>
      <c r="V58" s="219"/>
      <c r="W58" s="219"/>
      <c r="X58" s="215"/>
      <c r="Y58" s="215"/>
    </row>
    <row r="59" spans="1:25" ht="21.75" hidden="1" customHeight="1">
      <c r="A59" s="215">
        <v>165</v>
      </c>
      <c r="B59" s="136"/>
      <c r="C59" s="144">
        <v>1401</v>
      </c>
      <c r="D59" s="138" t="s">
        <v>59</v>
      </c>
      <c r="E59" s="701"/>
      <c r="F59" s="700">
        <v>0</v>
      </c>
      <c r="G59" s="700">
        <v>0</v>
      </c>
      <c r="H59" s="700">
        <v>0</v>
      </c>
      <c r="I59" s="476">
        <f>F59+G59+H59</f>
        <v>0</v>
      </c>
      <c r="J59" s="221" t="str">
        <f t="shared" si="0"/>
        <v/>
      </c>
      <c r="K59" s="244"/>
      <c r="N59" s="215"/>
      <c r="O59" s="215"/>
      <c r="P59" s="223"/>
      <c r="S59" s="215"/>
      <c r="T59" s="215"/>
      <c r="V59" s="215"/>
      <c r="W59" s="215"/>
      <c r="Y59" s="251"/>
    </row>
    <row r="60" spans="1:25" ht="16.5" hidden="1" thickBot="1">
      <c r="A60" s="215">
        <v>170</v>
      </c>
      <c r="B60" s="136"/>
      <c r="C60" s="142">
        <v>1402</v>
      </c>
      <c r="D60" s="146" t="s">
        <v>60</v>
      </c>
      <c r="E60" s="701"/>
      <c r="F60" s="838">
        <v>0</v>
      </c>
      <c r="G60" s="838">
        <v>0</v>
      </c>
      <c r="H60" s="838">
        <v>0</v>
      </c>
      <c r="I60" s="839">
        <f>F60+G60+H60</f>
        <v>0</v>
      </c>
      <c r="J60" s="221" t="str">
        <f t="shared" si="0"/>
        <v/>
      </c>
      <c r="K60" s="244"/>
      <c r="N60" s="215"/>
      <c r="O60" s="215"/>
      <c r="P60" s="223"/>
      <c r="S60" s="215"/>
      <c r="T60" s="215"/>
      <c r="V60" s="215"/>
      <c r="W60" s="215"/>
      <c r="Y60" s="247"/>
    </row>
    <row r="61" spans="1:25" s="247" customFormat="1" ht="16.5" hidden="1" thickBot="1">
      <c r="A61" s="247">
        <v>175</v>
      </c>
      <c r="B61" s="697">
        <v>1500</v>
      </c>
      <c r="C61" s="947" t="s">
        <v>61</v>
      </c>
      <c r="D61" s="947"/>
      <c r="E61" s="701"/>
      <c r="F61" s="843">
        <f>SUM(F62:F63)</f>
        <v>0</v>
      </c>
      <c r="G61" s="843">
        <f>SUM(G62:G63)</f>
        <v>0</v>
      </c>
      <c r="H61" s="844">
        <f>SUM(H62:H63)</f>
        <v>0</v>
      </c>
      <c r="I61" s="843">
        <f>SUM(I62:I63)</f>
        <v>0</v>
      </c>
      <c r="J61" s="221" t="str">
        <f t="shared" si="0"/>
        <v/>
      </c>
      <c r="K61" s="244"/>
      <c r="L61" s="215"/>
      <c r="M61" s="215"/>
      <c r="N61" s="219"/>
      <c r="O61" s="219"/>
      <c r="P61" s="223"/>
      <c r="Q61" s="215"/>
      <c r="R61" s="215"/>
      <c r="S61" s="219"/>
      <c r="T61" s="219"/>
      <c r="U61" s="215"/>
      <c r="V61" s="219"/>
      <c r="W61" s="219"/>
      <c r="X61" s="215"/>
      <c r="Y61" s="215"/>
    </row>
    <row r="62" spans="1:25" ht="16.5" hidden="1" thickBot="1">
      <c r="A62" s="215">
        <v>180</v>
      </c>
      <c r="B62" s="136"/>
      <c r="C62" s="144">
        <v>1501</v>
      </c>
      <c r="D62" s="147" t="s">
        <v>62</v>
      </c>
      <c r="E62" s="701"/>
      <c r="F62" s="700">
        <v>0</v>
      </c>
      <c r="G62" s="700">
        <v>0</v>
      </c>
      <c r="H62" s="700">
        <v>0</v>
      </c>
      <c r="I62" s="476">
        <f>F62+G62+H62</f>
        <v>0</v>
      </c>
      <c r="J62" s="221" t="str">
        <f t="shared" si="0"/>
        <v/>
      </c>
      <c r="K62" s="244"/>
      <c r="N62" s="215"/>
      <c r="O62" s="215"/>
      <c r="P62" s="223"/>
      <c r="S62" s="215"/>
      <c r="T62" s="215"/>
      <c r="V62" s="215"/>
      <c r="W62" s="215"/>
    </row>
    <row r="63" spans="1:25" ht="16.5" hidden="1" thickBot="1">
      <c r="A63" s="215">
        <v>185</v>
      </c>
      <c r="B63" s="136"/>
      <c r="C63" s="142">
        <v>1502</v>
      </c>
      <c r="D63" s="148" t="s">
        <v>63</v>
      </c>
      <c r="E63" s="701"/>
      <c r="F63" s="838">
        <v>0</v>
      </c>
      <c r="G63" s="838">
        <v>0</v>
      </c>
      <c r="H63" s="838">
        <v>0</v>
      </c>
      <c r="I63" s="839">
        <f>F63+G63+H63</f>
        <v>0</v>
      </c>
      <c r="J63" s="221" t="str">
        <f t="shared" si="0"/>
        <v/>
      </c>
      <c r="K63" s="244"/>
      <c r="N63" s="215"/>
      <c r="O63" s="215"/>
      <c r="P63" s="223"/>
      <c r="S63" s="215"/>
      <c r="T63" s="215"/>
      <c r="V63" s="215"/>
      <c r="W63" s="215"/>
      <c r="Y63" s="247"/>
    </row>
    <row r="64" spans="1:25" s="251" customFormat="1" ht="16.5" hidden="1" thickBot="1">
      <c r="B64" s="697">
        <v>1600</v>
      </c>
      <c r="C64" s="947" t="s">
        <v>64</v>
      </c>
      <c r="D64" s="947"/>
      <c r="E64" s="701"/>
      <c r="F64" s="845">
        <v>0</v>
      </c>
      <c r="G64" s="845">
        <v>0</v>
      </c>
      <c r="H64" s="845">
        <v>0</v>
      </c>
      <c r="I64" s="843">
        <f>F64+G64+H64</f>
        <v>0</v>
      </c>
      <c r="J64" s="221" t="str">
        <f t="shared" si="0"/>
        <v/>
      </c>
      <c r="K64" s="244"/>
      <c r="L64" s="215"/>
      <c r="M64" s="215"/>
      <c r="N64" s="219"/>
      <c r="O64" s="219"/>
      <c r="P64" s="223"/>
      <c r="Q64" s="215"/>
      <c r="R64" s="215"/>
      <c r="S64" s="219"/>
      <c r="T64" s="219"/>
      <c r="U64" s="215"/>
      <c r="V64" s="219"/>
      <c r="W64" s="219"/>
      <c r="X64" s="215"/>
      <c r="Y64" s="215"/>
    </row>
    <row r="65" spans="1:25" s="247" customFormat="1" ht="16.5" hidden="1" thickBot="1">
      <c r="A65" s="247">
        <v>200</v>
      </c>
      <c r="B65" s="697">
        <v>1700</v>
      </c>
      <c r="C65" s="947" t="s">
        <v>65</v>
      </c>
      <c r="D65" s="947"/>
      <c r="E65" s="701"/>
      <c r="F65" s="843">
        <f>SUM(F66:F71)</f>
        <v>0</v>
      </c>
      <c r="G65" s="843">
        <f>SUM(G66:G71)</f>
        <v>0</v>
      </c>
      <c r="H65" s="844">
        <f>SUM(H66:H71)</f>
        <v>0</v>
      </c>
      <c r="I65" s="843">
        <f>SUM(I66:I71)</f>
        <v>0</v>
      </c>
      <c r="J65" s="221" t="str">
        <f t="shared" si="0"/>
        <v/>
      </c>
      <c r="K65" s="244"/>
      <c r="L65" s="215"/>
      <c r="M65" s="215"/>
      <c r="N65" s="219"/>
      <c r="O65" s="219"/>
      <c r="P65" s="223"/>
      <c r="Q65" s="215"/>
      <c r="R65" s="215"/>
      <c r="S65" s="219"/>
      <c r="T65" s="219"/>
      <c r="U65" s="215"/>
      <c r="V65" s="219"/>
      <c r="W65" s="219"/>
      <c r="X65" s="215"/>
      <c r="Y65" s="215"/>
    </row>
    <row r="66" spans="1:25" ht="16.5" hidden="1" thickBot="1">
      <c r="A66" s="215">
        <v>205</v>
      </c>
      <c r="B66" s="136"/>
      <c r="C66" s="144">
        <v>1701</v>
      </c>
      <c r="D66" s="138" t="s">
        <v>66</v>
      </c>
      <c r="E66" s="701"/>
      <c r="F66" s="700">
        <v>0</v>
      </c>
      <c r="G66" s="700">
        <v>0</v>
      </c>
      <c r="H66" s="700">
        <v>0</v>
      </c>
      <c r="I66" s="476">
        <f t="shared" ref="I66:I73" si="2">F66+G66+H66</f>
        <v>0</v>
      </c>
      <c r="J66" s="221" t="str">
        <f t="shared" si="0"/>
        <v/>
      </c>
      <c r="K66" s="244"/>
      <c r="N66" s="215"/>
      <c r="O66" s="215"/>
      <c r="P66" s="223"/>
      <c r="S66" s="215"/>
      <c r="T66" s="215"/>
      <c r="V66" s="215"/>
      <c r="W66" s="215"/>
      <c r="Y66" s="251"/>
    </row>
    <row r="67" spans="1:25" ht="16.5" hidden="1" thickBot="1">
      <c r="A67" s="215">
        <v>210</v>
      </c>
      <c r="B67" s="136"/>
      <c r="C67" s="137">
        <v>1702</v>
      </c>
      <c r="D67" s="139" t="s">
        <v>1711</v>
      </c>
      <c r="E67" s="701"/>
      <c r="F67" s="700">
        <v>0</v>
      </c>
      <c r="G67" s="700">
        <v>0</v>
      </c>
      <c r="H67" s="700">
        <v>0</v>
      </c>
      <c r="I67" s="476">
        <f t="shared" si="2"/>
        <v>0</v>
      </c>
      <c r="J67" s="221" t="str">
        <f t="shared" si="0"/>
        <v/>
      </c>
      <c r="K67" s="244"/>
      <c r="N67" s="215"/>
      <c r="O67" s="215"/>
      <c r="P67" s="223"/>
      <c r="S67" s="215"/>
      <c r="T67" s="215"/>
      <c r="V67" s="215"/>
      <c r="W67" s="215"/>
      <c r="Y67" s="247"/>
    </row>
    <row r="68" spans="1:25" ht="16.5" hidden="1" thickBot="1">
      <c r="A68" s="215">
        <v>215</v>
      </c>
      <c r="B68" s="136"/>
      <c r="C68" s="137">
        <v>1703</v>
      </c>
      <c r="D68" s="139" t="s">
        <v>67</v>
      </c>
      <c r="E68" s="701"/>
      <c r="F68" s="700">
        <v>0</v>
      </c>
      <c r="G68" s="700">
        <v>0</v>
      </c>
      <c r="H68" s="700">
        <v>0</v>
      </c>
      <c r="I68" s="476">
        <f t="shared" si="2"/>
        <v>0</v>
      </c>
      <c r="J68" s="221" t="str">
        <f t="shared" si="0"/>
        <v/>
      </c>
      <c r="K68" s="244"/>
      <c r="N68" s="215"/>
      <c r="O68" s="215"/>
      <c r="P68" s="223"/>
      <c r="S68" s="215"/>
      <c r="T68" s="215"/>
      <c r="V68" s="215"/>
      <c r="W68" s="215"/>
    </row>
    <row r="69" spans="1:25" ht="15.75" hidden="1" customHeight="1">
      <c r="A69" s="215">
        <v>225</v>
      </c>
      <c r="B69" s="136"/>
      <c r="C69" s="137">
        <v>1706</v>
      </c>
      <c r="D69" s="139" t="s">
        <v>1799</v>
      </c>
      <c r="E69" s="701"/>
      <c r="F69" s="700">
        <v>0</v>
      </c>
      <c r="G69" s="700">
        <v>0</v>
      </c>
      <c r="H69" s="700">
        <v>0</v>
      </c>
      <c r="I69" s="476">
        <f t="shared" si="2"/>
        <v>0</v>
      </c>
      <c r="J69" s="221" t="str">
        <f t="shared" si="0"/>
        <v/>
      </c>
      <c r="K69" s="244"/>
      <c r="N69" s="215"/>
      <c r="O69" s="215"/>
      <c r="P69" s="223"/>
      <c r="S69" s="215"/>
      <c r="T69" s="215"/>
      <c r="V69" s="215"/>
      <c r="W69" s="215"/>
    </row>
    <row r="70" spans="1:25" ht="19.5" hidden="1" customHeight="1">
      <c r="A70" s="215">
        <v>226</v>
      </c>
      <c r="B70" s="136"/>
      <c r="C70" s="137">
        <v>1707</v>
      </c>
      <c r="D70" s="139" t="s">
        <v>68</v>
      </c>
      <c r="E70" s="701"/>
      <c r="F70" s="700">
        <v>0</v>
      </c>
      <c r="G70" s="700">
        <v>0</v>
      </c>
      <c r="H70" s="700">
        <v>0</v>
      </c>
      <c r="I70" s="476">
        <f t="shared" si="2"/>
        <v>0</v>
      </c>
      <c r="J70" s="221" t="str">
        <f t="shared" si="0"/>
        <v/>
      </c>
      <c r="K70" s="244"/>
      <c r="N70" s="215"/>
      <c r="O70" s="215"/>
      <c r="P70" s="223"/>
      <c r="S70" s="215"/>
      <c r="T70" s="215"/>
      <c r="V70" s="215"/>
      <c r="W70" s="215"/>
    </row>
    <row r="71" spans="1:25" ht="16.5" hidden="1" thickBot="1">
      <c r="A71" s="246">
        <v>227</v>
      </c>
      <c r="B71" s="136"/>
      <c r="C71" s="142">
        <v>1709</v>
      </c>
      <c r="D71" s="141" t="s">
        <v>69</v>
      </c>
      <c r="E71" s="701"/>
      <c r="F71" s="700">
        <v>0</v>
      </c>
      <c r="G71" s="700">
        <v>0</v>
      </c>
      <c r="H71" s="700">
        <v>0</v>
      </c>
      <c r="I71" s="476">
        <f t="shared" si="2"/>
        <v>0</v>
      </c>
      <c r="J71" s="221" t="str">
        <f t="shared" si="0"/>
        <v/>
      </c>
      <c r="K71" s="244"/>
      <c r="N71" s="215"/>
      <c r="O71" s="215"/>
      <c r="P71" s="223"/>
      <c r="S71" s="215"/>
      <c r="T71" s="215"/>
      <c r="V71" s="215"/>
      <c r="W71" s="215"/>
    </row>
    <row r="72" spans="1:25" s="247" customFormat="1" ht="16.5" hidden="1" thickBot="1">
      <c r="A72" s="247">
        <v>235</v>
      </c>
      <c r="B72" s="697">
        <v>1900</v>
      </c>
      <c r="C72" s="947" t="s">
        <v>70</v>
      </c>
      <c r="D72" s="947"/>
      <c r="E72" s="701"/>
      <c r="F72" s="841">
        <v>0</v>
      </c>
      <c r="G72" s="841">
        <v>0</v>
      </c>
      <c r="H72" s="841">
        <v>0</v>
      </c>
      <c r="I72" s="842">
        <f t="shared" si="2"/>
        <v>0</v>
      </c>
      <c r="J72" s="221" t="str">
        <f t="shared" si="0"/>
        <v/>
      </c>
      <c r="K72" s="244"/>
      <c r="L72" s="215"/>
      <c r="M72" s="215"/>
      <c r="N72" s="219"/>
      <c r="O72" s="219"/>
      <c r="P72" s="223"/>
      <c r="Q72" s="215"/>
      <c r="R72" s="215"/>
      <c r="S72" s="219"/>
      <c r="T72" s="219"/>
      <c r="U72" s="215"/>
      <c r="V72" s="219"/>
      <c r="W72" s="219"/>
      <c r="X72" s="215"/>
      <c r="Y72" s="215"/>
    </row>
    <row r="73" spans="1:25" s="247" customFormat="1" ht="16.5" hidden="1" thickBot="1">
      <c r="A73" s="247">
        <v>255</v>
      </c>
      <c r="B73" s="697">
        <v>2000</v>
      </c>
      <c r="C73" s="947" t="s">
        <v>71</v>
      </c>
      <c r="D73" s="947"/>
      <c r="E73" s="701"/>
      <c r="F73" s="845">
        <v>0</v>
      </c>
      <c r="G73" s="846"/>
      <c r="H73" s="845">
        <v>0</v>
      </c>
      <c r="I73" s="843">
        <f t="shared" si="2"/>
        <v>0</v>
      </c>
      <c r="J73" s="221" t="str">
        <f t="shared" si="0"/>
        <v/>
      </c>
      <c r="K73" s="244"/>
      <c r="L73" s="215"/>
      <c r="M73" s="215"/>
      <c r="N73" s="219"/>
      <c r="O73" s="219"/>
      <c r="P73" s="223"/>
    </row>
    <row r="74" spans="1:25" s="247" customFormat="1" ht="16.5" hidden="1" thickBot="1">
      <c r="A74" s="247">
        <v>265</v>
      </c>
      <c r="B74" s="697">
        <v>2400</v>
      </c>
      <c r="C74" s="947" t="s">
        <v>72</v>
      </c>
      <c r="D74" s="947"/>
      <c r="E74" s="701"/>
      <c r="F74" s="843">
        <f>SUM(F75:F89)</f>
        <v>0</v>
      </c>
      <c r="G74" s="843">
        <f>SUM(G75:G89)</f>
        <v>0</v>
      </c>
      <c r="H74" s="844">
        <f>SUM(H75:H89)</f>
        <v>0</v>
      </c>
      <c r="I74" s="843">
        <f>SUM(I75:I89)</f>
        <v>0</v>
      </c>
      <c r="J74" s="221" t="str">
        <f t="shared" si="0"/>
        <v/>
      </c>
      <c r="K74" s="244"/>
      <c r="L74" s="215"/>
      <c r="M74" s="215"/>
      <c r="N74" s="219"/>
      <c r="O74" s="219"/>
      <c r="P74" s="223"/>
    </row>
    <row r="75" spans="1:25" ht="18.75" hidden="1" customHeight="1">
      <c r="A75" s="215">
        <v>270</v>
      </c>
      <c r="B75" s="136"/>
      <c r="C75" s="144">
        <v>2401</v>
      </c>
      <c r="D75" s="147" t="s">
        <v>73</v>
      </c>
      <c r="E75" s="701"/>
      <c r="F75" s="700">
        <v>0</v>
      </c>
      <c r="G75" s="245"/>
      <c r="H75" s="700">
        <v>0</v>
      </c>
      <c r="I75" s="476">
        <f>F75+G75+H75</f>
        <v>0</v>
      </c>
      <c r="J75" s="221" t="str">
        <f t="shared" si="0"/>
        <v/>
      </c>
      <c r="K75" s="244"/>
      <c r="N75" s="215"/>
      <c r="O75" s="215"/>
      <c r="P75" s="223"/>
      <c r="S75" s="215"/>
      <c r="T75" s="215"/>
      <c r="V75" s="215"/>
      <c r="W75" s="215"/>
    </row>
    <row r="76" spans="1:25" ht="16.5" hidden="1" thickBot="1">
      <c r="A76" s="215">
        <v>280</v>
      </c>
      <c r="B76" s="136"/>
      <c r="C76" s="137">
        <v>2403</v>
      </c>
      <c r="D76" s="145" t="s">
        <v>74</v>
      </c>
      <c r="E76" s="701"/>
      <c r="F76" s="700">
        <v>0</v>
      </c>
      <c r="G76" s="700">
        <v>0</v>
      </c>
      <c r="H76" s="700">
        <v>0</v>
      </c>
      <c r="I76" s="476">
        <f t="shared" ref="I76:I89" si="3">F76+G76+H76</f>
        <v>0</v>
      </c>
      <c r="J76" s="221" t="str">
        <f t="shared" si="0"/>
        <v/>
      </c>
      <c r="K76" s="244"/>
      <c r="N76" s="215"/>
      <c r="O76" s="215"/>
      <c r="P76" s="223"/>
      <c r="S76" s="215"/>
      <c r="T76" s="215"/>
      <c r="V76" s="215"/>
      <c r="W76" s="215"/>
      <c r="Y76" s="247"/>
    </row>
    <row r="77" spans="1:25" ht="16.5" hidden="1" thickBot="1">
      <c r="A77" s="215">
        <v>285</v>
      </c>
      <c r="B77" s="136"/>
      <c r="C77" s="137">
        <v>2404</v>
      </c>
      <c r="D77" s="139" t="s">
        <v>75</v>
      </c>
      <c r="E77" s="701"/>
      <c r="F77" s="449"/>
      <c r="G77" s="245"/>
      <c r="H77" s="700">
        <v>0</v>
      </c>
      <c r="I77" s="476">
        <f t="shared" si="3"/>
        <v>0</v>
      </c>
      <c r="J77" s="221" t="str">
        <f t="shared" si="0"/>
        <v/>
      </c>
      <c r="K77" s="244"/>
      <c r="N77" s="215"/>
      <c r="O77" s="215"/>
      <c r="P77" s="223"/>
      <c r="S77" s="215"/>
      <c r="T77" s="215"/>
      <c r="V77" s="215"/>
      <c r="W77" s="215"/>
    </row>
    <row r="78" spans="1:25" ht="16.5" hidden="1" thickBot="1">
      <c r="A78" s="215">
        <v>290</v>
      </c>
      <c r="B78" s="136"/>
      <c r="C78" s="137">
        <v>2405</v>
      </c>
      <c r="D78" s="145" t="s">
        <v>76</v>
      </c>
      <c r="E78" s="701"/>
      <c r="F78" s="449"/>
      <c r="G78" s="245"/>
      <c r="H78" s="700">
        <v>0</v>
      </c>
      <c r="I78" s="476">
        <f t="shared" si="3"/>
        <v>0</v>
      </c>
      <c r="J78" s="221" t="str">
        <f t="shared" si="0"/>
        <v/>
      </c>
      <c r="K78" s="244"/>
      <c r="N78" s="215"/>
      <c r="O78" s="215"/>
      <c r="P78" s="223"/>
      <c r="S78" s="215"/>
      <c r="T78" s="215"/>
      <c r="V78" s="215"/>
      <c r="W78" s="215"/>
    </row>
    <row r="79" spans="1:25" ht="16.5" hidden="1" thickBot="1">
      <c r="A79" s="215">
        <v>295</v>
      </c>
      <c r="B79" s="136"/>
      <c r="C79" s="137">
        <v>2406</v>
      </c>
      <c r="D79" s="145" t="s">
        <v>77</v>
      </c>
      <c r="E79" s="701"/>
      <c r="F79" s="449"/>
      <c r="G79" s="245"/>
      <c r="H79" s="700">
        <v>0</v>
      </c>
      <c r="I79" s="476">
        <f t="shared" si="3"/>
        <v>0</v>
      </c>
      <c r="J79" s="221" t="str">
        <f t="shared" si="0"/>
        <v/>
      </c>
      <c r="K79" s="244"/>
      <c r="N79" s="215"/>
      <c r="O79" s="215"/>
      <c r="P79" s="223"/>
      <c r="S79" s="215"/>
      <c r="T79" s="215"/>
      <c r="V79" s="215"/>
      <c r="W79" s="215"/>
    </row>
    <row r="80" spans="1:25" ht="16.5" hidden="1" thickBot="1">
      <c r="A80" s="215">
        <v>300</v>
      </c>
      <c r="B80" s="136"/>
      <c r="C80" s="137">
        <v>2407</v>
      </c>
      <c r="D80" s="145" t="s">
        <v>78</v>
      </c>
      <c r="E80" s="701"/>
      <c r="F80" s="449"/>
      <c r="G80" s="245"/>
      <c r="H80" s="700">
        <v>0</v>
      </c>
      <c r="I80" s="476">
        <f t="shared" si="3"/>
        <v>0</v>
      </c>
      <c r="J80" s="221" t="str">
        <f t="shared" si="0"/>
        <v/>
      </c>
      <c r="K80" s="244"/>
      <c r="N80" s="215"/>
      <c r="O80" s="215"/>
      <c r="P80" s="223"/>
      <c r="S80" s="215"/>
      <c r="T80" s="215"/>
      <c r="V80" s="215"/>
      <c r="W80" s="215"/>
    </row>
    <row r="81" spans="1:25" ht="16.5" hidden="1" thickBot="1">
      <c r="A81" s="215">
        <v>305</v>
      </c>
      <c r="B81" s="136"/>
      <c r="C81" s="137">
        <v>2408</v>
      </c>
      <c r="D81" s="145" t="s">
        <v>830</v>
      </c>
      <c r="E81" s="701"/>
      <c r="F81" s="449"/>
      <c r="G81" s="245"/>
      <c r="H81" s="700">
        <v>0</v>
      </c>
      <c r="I81" s="476">
        <f t="shared" si="3"/>
        <v>0</v>
      </c>
      <c r="J81" s="221" t="str">
        <f t="shared" si="0"/>
        <v/>
      </c>
      <c r="K81" s="244"/>
      <c r="N81" s="215"/>
      <c r="O81" s="215"/>
      <c r="P81" s="223"/>
      <c r="S81" s="215"/>
      <c r="T81" s="215"/>
      <c r="V81" s="215"/>
      <c r="W81" s="215"/>
    </row>
    <row r="82" spans="1:25" ht="16.5" hidden="1" thickBot="1">
      <c r="A82" s="215">
        <v>310</v>
      </c>
      <c r="B82" s="136"/>
      <c r="C82" s="137">
        <v>2409</v>
      </c>
      <c r="D82" s="145" t="s">
        <v>831</v>
      </c>
      <c r="E82" s="701"/>
      <c r="F82" s="449"/>
      <c r="G82" s="245"/>
      <c r="H82" s="700">
        <v>0</v>
      </c>
      <c r="I82" s="476">
        <f t="shared" si="3"/>
        <v>0</v>
      </c>
      <c r="J82" s="221" t="str">
        <f t="shared" si="0"/>
        <v/>
      </c>
      <c r="K82" s="244"/>
      <c r="N82" s="215"/>
      <c r="O82" s="215"/>
      <c r="P82" s="223"/>
      <c r="S82" s="215"/>
      <c r="T82" s="215"/>
      <c r="V82" s="215"/>
      <c r="W82" s="215"/>
    </row>
    <row r="83" spans="1:25" ht="16.5" hidden="1" thickBot="1">
      <c r="A83" s="215">
        <v>315</v>
      </c>
      <c r="B83" s="136"/>
      <c r="C83" s="137">
        <v>2410</v>
      </c>
      <c r="D83" s="145" t="s">
        <v>832</v>
      </c>
      <c r="E83" s="701"/>
      <c r="F83" s="449"/>
      <c r="G83" s="245"/>
      <c r="H83" s="700">
        <v>0</v>
      </c>
      <c r="I83" s="476">
        <f t="shared" si="3"/>
        <v>0</v>
      </c>
      <c r="J83" s="221" t="str">
        <f t="shared" si="0"/>
        <v/>
      </c>
      <c r="K83" s="244"/>
      <c r="N83" s="215"/>
      <c r="O83" s="215"/>
      <c r="P83" s="223"/>
      <c r="S83" s="215"/>
      <c r="T83" s="215"/>
      <c r="V83" s="215"/>
      <c r="W83" s="215"/>
    </row>
    <row r="84" spans="1:25" ht="16.5" hidden="1" thickBot="1">
      <c r="A84" s="215">
        <v>325</v>
      </c>
      <c r="B84" s="136"/>
      <c r="C84" s="137">
        <v>2412</v>
      </c>
      <c r="D84" s="139" t="s">
        <v>833</v>
      </c>
      <c r="E84" s="701"/>
      <c r="F84" s="700">
        <v>0</v>
      </c>
      <c r="G84" s="700">
        <v>0</v>
      </c>
      <c r="H84" s="700">
        <v>0</v>
      </c>
      <c r="I84" s="476">
        <f t="shared" si="3"/>
        <v>0</v>
      </c>
      <c r="J84" s="221" t="str">
        <f t="shared" si="0"/>
        <v/>
      </c>
      <c r="K84" s="244"/>
      <c r="N84" s="215"/>
      <c r="O84" s="215"/>
      <c r="P84" s="223"/>
      <c r="S84" s="215"/>
      <c r="T84" s="215"/>
      <c r="V84" s="215"/>
      <c r="W84" s="215"/>
    </row>
    <row r="85" spans="1:25" ht="16.5" hidden="1" thickBot="1">
      <c r="A85" s="215">
        <v>330</v>
      </c>
      <c r="B85" s="136"/>
      <c r="C85" s="137">
        <v>2413</v>
      </c>
      <c r="D85" s="145" t="s">
        <v>834</v>
      </c>
      <c r="E85" s="701"/>
      <c r="F85" s="700">
        <v>0</v>
      </c>
      <c r="G85" s="245"/>
      <c r="H85" s="700">
        <v>0</v>
      </c>
      <c r="I85" s="476">
        <f t="shared" si="3"/>
        <v>0</v>
      </c>
      <c r="J85" s="221" t="str">
        <f t="shared" si="0"/>
        <v/>
      </c>
      <c r="K85" s="244"/>
      <c r="N85" s="215"/>
      <c r="O85" s="215"/>
      <c r="P85" s="223"/>
      <c r="S85" s="215"/>
      <c r="T85" s="215"/>
      <c r="V85" s="215"/>
      <c r="W85" s="215"/>
    </row>
    <row r="86" spans="1:25" ht="32.25" hidden="1" thickBot="1">
      <c r="A86" s="256">
        <v>335</v>
      </c>
      <c r="B86" s="136"/>
      <c r="C86" s="137">
        <v>2415</v>
      </c>
      <c r="D86" s="139" t="s">
        <v>835</v>
      </c>
      <c r="E86" s="701"/>
      <c r="F86" s="700">
        <v>0</v>
      </c>
      <c r="G86" s="274"/>
      <c r="H86" s="700">
        <v>0</v>
      </c>
      <c r="I86" s="476">
        <f t="shared" si="3"/>
        <v>0</v>
      </c>
      <c r="J86" s="221" t="str">
        <f t="shared" si="0"/>
        <v/>
      </c>
      <c r="K86" s="244"/>
      <c r="N86" s="215"/>
      <c r="O86" s="215"/>
      <c r="P86" s="223"/>
      <c r="S86" s="215"/>
      <c r="T86" s="215"/>
      <c r="V86" s="215"/>
      <c r="W86" s="215"/>
    </row>
    <row r="87" spans="1:25" ht="16.5" hidden="1" thickBot="1">
      <c r="A87" s="876"/>
      <c r="B87" s="151"/>
      <c r="C87" s="137">
        <v>2417</v>
      </c>
      <c r="D87" s="139" t="s">
        <v>1758</v>
      </c>
      <c r="E87" s="701"/>
      <c r="F87" s="700">
        <v>0</v>
      </c>
      <c r="G87" s="274"/>
      <c r="H87" s="700">
        <v>0</v>
      </c>
      <c r="I87" s="476">
        <f>F87+G87+H87</f>
        <v>0</v>
      </c>
      <c r="J87" s="221" t="str">
        <f t="shared" si="0"/>
        <v/>
      </c>
      <c r="K87" s="244"/>
      <c r="N87" s="215"/>
      <c r="O87" s="215"/>
      <c r="P87" s="223"/>
      <c r="S87" s="215"/>
      <c r="T87" s="215"/>
      <c r="V87" s="215"/>
      <c r="W87" s="215"/>
    </row>
    <row r="88" spans="1:25" ht="16.5" hidden="1" thickBot="1">
      <c r="A88" s="257">
        <v>340</v>
      </c>
      <c r="B88" s="149"/>
      <c r="C88" s="137">
        <v>2418</v>
      </c>
      <c r="D88" s="150" t="s">
        <v>836</v>
      </c>
      <c r="E88" s="701"/>
      <c r="F88" s="700">
        <v>0</v>
      </c>
      <c r="G88" s="274"/>
      <c r="H88" s="700">
        <v>0</v>
      </c>
      <c r="I88" s="476">
        <f t="shared" si="3"/>
        <v>0</v>
      </c>
      <c r="J88" s="221" t="str">
        <f t="shared" si="0"/>
        <v/>
      </c>
      <c r="K88" s="244"/>
      <c r="N88" s="215"/>
      <c r="O88" s="215"/>
      <c r="P88" s="223"/>
      <c r="S88" s="215"/>
      <c r="T88" s="215"/>
      <c r="V88" s="215"/>
      <c r="W88" s="215"/>
    </row>
    <row r="89" spans="1:25" ht="16.5" hidden="1" thickBot="1">
      <c r="A89" s="257">
        <v>345</v>
      </c>
      <c r="B89" s="151"/>
      <c r="C89" s="142">
        <v>2419</v>
      </c>
      <c r="D89" s="146" t="s">
        <v>837</v>
      </c>
      <c r="E89" s="701"/>
      <c r="F89" s="449"/>
      <c r="G89" s="245"/>
      <c r="H89" s="838">
        <v>0</v>
      </c>
      <c r="I89" s="839">
        <f t="shared" si="3"/>
        <v>0</v>
      </c>
      <c r="J89" s="221" t="str">
        <f t="shared" si="0"/>
        <v/>
      </c>
      <c r="K89" s="244"/>
      <c r="N89" s="215"/>
      <c r="O89" s="215"/>
      <c r="P89" s="223"/>
      <c r="S89" s="215"/>
      <c r="T89" s="215"/>
      <c r="V89" s="215"/>
      <c r="W89" s="215"/>
    </row>
    <row r="90" spans="1:25" s="247" customFormat="1" ht="16.5" hidden="1" thickBot="1">
      <c r="A90" s="258">
        <v>350</v>
      </c>
      <c r="B90" s="697">
        <v>2500</v>
      </c>
      <c r="C90" s="947" t="s">
        <v>838</v>
      </c>
      <c r="D90" s="947"/>
      <c r="E90" s="701"/>
      <c r="F90" s="843">
        <f>SUM(F91:F92)</f>
        <v>0</v>
      </c>
      <c r="G90" s="843">
        <f>SUM(G91:G92)</f>
        <v>0</v>
      </c>
      <c r="H90" s="844">
        <f>SUM(H91:H92)</f>
        <v>0</v>
      </c>
      <c r="I90" s="843">
        <f>SUM(I91:I92)</f>
        <v>0</v>
      </c>
      <c r="J90" s="221" t="str">
        <f t="shared" ref="J90:J156" si="4">(IF($E90&lt;&gt;0,$J$2,IF($I90&lt;&gt;0,$J$2,"")))</f>
        <v/>
      </c>
      <c r="K90" s="244"/>
      <c r="L90" s="215"/>
      <c r="M90" s="215"/>
      <c r="N90" s="219"/>
      <c r="O90" s="219"/>
      <c r="P90" s="223"/>
      <c r="Q90" s="215"/>
      <c r="R90" s="215"/>
      <c r="S90" s="219"/>
      <c r="T90" s="219"/>
      <c r="U90" s="215"/>
      <c r="V90" s="219"/>
      <c r="W90" s="219"/>
      <c r="X90" s="215"/>
      <c r="Y90" s="215"/>
    </row>
    <row r="91" spans="1:25" ht="16.5" hidden="1" thickBot="1">
      <c r="A91" s="257">
        <v>355</v>
      </c>
      <c r="B91" s="149"/>
      <c r="C91" s="144">
        <v>2501</v>
      </c>
      <c r="D91" s="451" t="s">
        <v>839</v>
      </c>
      <c r="E91" s="701"/>
      <c r="F91" s="449"/>
      <c r="G91" s="449"/>
      <c r="H91" s="700">
        <v>0</v>
      </c>
      <c r="I91" s="476">
        <f>F91+G91+H91</f>
        <v>0</v>
      </c>
      <c r="J91" s="221" t="str">
        <f t="shared" si="4"/>
        <v/>
      </c>
      <c r="K91" s="244"/>
      <c r="N91" s="215"/>
      <c r="O91" s="215"/>
      <c r="P91" s="223"/>
      <c r="S91" s="215"/>
      <c r="T91" s="215"/>
      <c r="V91" s="215"/>
      <c r="W91" s="215"/>
    </row>
    <row r="92" spans="1:25" ht="16.5" hidden="1" thickBot="1">
      <c r="A92" s="257">
        <v>356</v>
      </c>
      <c r="B92" s="151"/>
      <c r="C92" s="142">
        <v>2502</v>
      </c>
      <c r="D92" s="452" t="s">
        <v>190</v>
      </c>
      <c r="E92" s="701"/>
      <c r="F92" s="455"/>
      <c r="G92" s="838">
        <v>0</v>
      </c>
      <c r="H92" s="838">
        <v>0</v>
      </c>
      <c r="I92" s="839">
        <f>F92+G92+H92</f>
        <v>0</v>
      </c>
      <c r="J92" s="221" t="str">
        <f t="shared" si="4"/>
        <v/>
      </c>
      <c r="K92" s="244"/>
      <c r="N92" s="215"/>
      <c r="O92" s="215"/>
      <c r="P92" s="223"/>
      <c r="S92" s="215"/>
      <c r="T92" s="215"/>
      <c r="V92" s="215"/>
      <c r="W92" s="215"/>
      <c r="Y92" s="247"/>
    </row>
    <row r="93" spans="1:25" s="247" customFormat="1" ht="16.5" hidden="1" thickBot="1">
      <c r="A93" s="259">
        <v>360</v>
      </c>
      <c r="B93" s="697">
        <v>2600</v>
      </c>
      <c r="C93" s="947" t="s">
        <v>191</v>
      </c>
      <c r="D93" s="947"/>
      <c r="E93" s="701"/>
      <c r="F93" s="845">
        <v>0</v>
      </c>
      <c r="G93" s="845">
        <v>0</v>
      </c>
      <c r="H93" s="845">
        <v>0</v>
      </c>
      <c r="I93" s="843">
        <f>F93+G93+H93</f>
        <v>0</v>
      </c>
      <c r="J93" s="221" t="str">
        <f t="shared" si="4"/>
        <v/>
      </c>
      <c r="K93" s="244"/>
      <c r="L93" s="215"/>
      <c r="M93" s="215"/>
      <c r="N93" s="219"/>
      <c r="O93" s="219"/>
      <c r="P93" s="223"/>
      <c r="Q93" s="215"/>
      <c r="R93" s="215"/>
      <c r="S93" s="219"/>
      <c r="T93" s="219"/>
      <c r="U93" s="215"/>
      <c r="V93" s="219"/>
      <c r="W93" s="219"/>
      <c r="X93" s="215"/>
      <c r="Y93" s="215"/>
    </row>
    <row r="94" spans="1:25" s="247" customFormat="1" ht="16.5" hidden="1" thickBot="1">
      <c r="A94" s="259">
        <v>370</v>
      </c>
      <c r="B94" s="697">
        <v>2700</v>
      </c>
      <c r="C94" s="947" t="s">
        <v>192</v>
      </c>
      <c r="D94" s="947"/>
      <c r="E94" s="701"/>
      <c r="F94" s="843">
        <f>SUM(F95:F107)</f>
        <v>0</v>
      </c>
      <c r="G94" s="843">
        <f>SUM(G95:G107)</f>
        <v>0</v>
      </c>
      <c r="H94" s="844">
        <f>SUM(H95:H107)</f>
        <v>0</v>
      </c>
      <c r="I94" s="843">
        <f>SUM(I95:I107)</f>
        <v>0</v>
      </c>
      <c r="J94" s="221" t="str">
        <f t="shared" si="4"/>
        <v/>
      </c>
      <c r="K94" s="244"/>
      <c r="L94" s="215"/>
      <c r="M94" s="215"/>
      <c r="N94" s="219"/>
      <c r="O94" s="219"/>
      <c r="P94" s="223"/>
      <c r="Q94" s="215"/>
      <c r="R94" s="215"/>
      <c r="S94" s="219"/>
      <c r="T94" s="219"/>
      <c r="U94" s="215"/>
      <c r="V94" s="219"/>
      <c r="W94" s="219"/>
      <c r="X94" s="215"/>
      <c r="Y94" s="215"/>
    </row>
    <row r="95" spans="1:25" ht="16.5" hidden="1" thickBot="1">
      <c r="A95" s="260">
        <v>375</v>
      </c>
      <c r="B95" s="136"/>
      <c r="C95" s="144">
        <v>2701</v>
      </c>
      <c r="D95" s="138" t="s">
        <v>193</v>
      </c>
      <c r="E95" s="701"/>
      <c r="F95" s="700">
        <v>0</v>
      </c>
      <c r="G95" s="245"/>
      <c r="H95" s="700">
        <v>0</v>
      </c>
      <c r="I95" s="476">
        <f t="shared" ref="I95:I107" si="5">F95+G95+H95</f>
        <v>0</v>
      </c>
      <c r="J95" s="221" t="str">
        <f t="shared" si="4"/>
        <v/>
      </c>
      <c r="K95" s="244"/>
      <c r="N95" s="215"/>
      <c r="O95" s="215"/>
      <c r="P95" s="223"/>
      <c r="S95" s="215"/>
      <c r="T95" s="215"/>
      <c r="V95" s="215"/>
      <c r="W95" s="215"/>
      <c r="Y95" s="247"/>
    </row>
    <row r="96" spans="1:25" ht="16.5" hidden="1" thickBot="1">
      <c r="A96" s="260">
        <v>380</v>
      </c>
      <c r="B96" s="136"/>
      <c r="C96" s="137">
        <v>2702</v>
      </c>
      <c r="D96" s="139" t="s">
        <v>194</v>
      </c>
      <c r="E96" s="701"/>
      <c r="F96" s="700">
        <v>0</v>
      </c>
      <c r="G96" s="245"/>
      <c r="H96" s="700">
        <v>0</v>
      </c>
      <c r="I96" s="476">
        <f t="shared" si="5"/>
        <v>0</v>
      </c>
      <c r="J96" s="221" t="str">
        <f t="shared" si="4"/>
        <v/>
      </c>
      <c r="K96" s="244"/>
      <c r="N96" s="215"/>
      <c r="O96" s="215"/>
      <c r="P96" s="223"/>
      <c r="S96" s="215"/>
      <c r="T96" s="215"/>
      <c r="V96" s="215"/>
      <c r="W96" s="215"/>
      <c r="Y96" s="247"/>
    </row>
    <row r="97" spans="1:25" ht="16.5" hidden="1" thickBot="1">
      <c r="A97" s="260">
        <v>385</v>
      </c>
      <c r="B97" s="136"/>
      <c r="C97" s="137">
        <v>2703</v>
      </c>
      <c r="D97" s="139" t="s">
        <v>195</v>
      </c>
      <c r="E97" s="701"/>
      <c r="F97" s="700">
        <v>0</v>
      </c>
      <c r="G97" s="245"/>
      <c r="H97" s="700">
        <v>0</v>
      </c>
      <c r="I97" s="476">
        <f t="shared" si="5"/>
        <v>0</v>
      </c>
      <c r="J97" s="221" t="str">
        <f t="shared" si="4"/>
        <v/>
      </c>
      <c r="K97" s="244"/>
      <c r="N97" s="215"/>
      <c r="O97" s="215"/>
      <c r="P97" s="223"/>
      <c r="S97" s="215"/>
      <c r="T97" s="215"/>
      <c r="V97" s="215"/>
      <c r="W97" s="215"/>
    </row>
    <row r="98" spans="1:25" ht="16.5" hidden="1" thickBot="1">
      <c r="A98" s="260">
        <v>390</v>
      </c>
      <c r="B98" s="152"/>
      <c r="C98" s="137">
        <v>2704</v>
      </c>
      <c r="D98" s="139" t="s">
        <v>196</v>
      </c>
      <c r="E98" s="701"/>
      <c r="F98" s="700">
        <v>0</v>
      </c>
      <c r="G98" s="245"/>
      <c r="H98" s="700">
        <v>0</v>
      </c>
      <c r="I98" s="476">
        <f t="shared" si="5"/>
        <v>0</v>
      </c>
      <c r="J98" s="221" t="str">
        <f t="shared" si="4"/>
        <v/>
      </c>
      <c r="K98" s="244"/>
      <c r="N98" s="215"/>
      <c r="O98" s="215"/>
      <c r="P98" s="223"/>
      <c r="S98" s="215"/>
      <c r="T98" s="215"/>
      <c r="V98" s="215"/>
      <c r="W98" s="215"/>
    </row>
    <row r="99" spans="1:25" ht="22.5" hidden="1" customHeight="1">
      <c r="A99" s="260">
        <v>395</v>
      </c>
      <c r="B99" s="136"/>
      <c r="C99" s="137">
        <v>2705</v>
      </c>
      <c r="D99" s="139" t="s">
        <v>197</v>
      </c>
      <c r="E99" s="701"/>
      <c r="F99" s="700">
        <v>0</v>
      </c>
      <c r="G99" s="245"/>
      <c r="H99" s="700">
        <v>0</v>
      </c>
      <c r="I99" s="476">
        <f t="shared" si="5"/>
        <v>0</v>
      </c>
      <c r="J99" s="221" t="str">
        <f t="shared" si="4"/>
        <v/>
      </c>
      <c r="K99" s="244"/>
      <c r="N99" s="215"/>
      <c r="O99" s="215"/>
      <c r="P99" s="223"/>
      <c r="S99" s="215"/>
      <c r="T99" s="215"/>
      <c r="V99" s="215"/>
      <c r="W99" s="215"/>
    </row>
    <row r="100" spans="1:25" ht="16.5" hidden="1" thickBot="1">
      <c r="A100" s="260">
        <v>400</v>
      </c>
      <c r="B100" s="140"/>
      <c r="C100" s="137">
        <v>2706</v>
      </c>
      <c r="D100" s="139" t="s">
        <v>198</v>
      </c>
      <c r="E100" s="701"/>
      <c r="F100" s="700">
        <v>0</v>
      </c>
      <c r="G100" s="245"/>
      <c r="H100" s="700">
        <v>0</v>
      </c>
      <c r="I100" s="476">
        <f t="shared" si="5"/>
        <v>0</v>
      </c>
      <c r="J100" s="221" t="str">
        <f t="shared" si="4"/>
        <v/>
      </c>
      <c r="K100" s="244"/>
      <c r="N100" s="215"/>
      <c r="O100" s="215"/>
      <c r="P100" s="223"/>
      <c r="S100" s="215"/>
      <c r="T100" s="215"/>
      <c r="V100" s="215"/>
      <c r="W100" s="215"/>
    </row>
    <row r="101" spans="1:25" ht="16.5" hidden="1" thickBot="1">
      <c r="A101" s="260">
        <v>405</v>
      </c>
      <c r="B101" s="136"/>
      <c r="C101" s="137">
        <v>2707</v>
      </c>
      <c r="D101" s="139" t="s">
        <v>199</v>
      </c>
      <c r="E101" s="701"/>
      <c r="F101" s="700">
        <v>0</v>
      </c>
      <c r="G101" s="245"/>
      <c r="H101" s="700">
        <v>0</v>
      </c>
      <c r="I101" s="476">
        <f t="shared" si="5"/>
        <v>0</v>
      </c>
      <c r="J101" s="221" t="str">
        <f t="shared" si="4"/>
        <v/>
      </c>
      <c r="K101" s="244"/>
      <c r="N101" s="215"/>
      <c r="O101" s="215"/>
      <c r="P101" s="223"/>
      <c r="S101" s="215"/>
      <c r="T101" s="215"/>
      <c r="V101" s="215"/>
      <c r="W101" s="215"/>
    </row>
    <row r="102" spans="1:25" ht="16.5" hidden="1" thickBot="1">
      <c r="A102" s="260">
        <v>410</v>
      </c>
      <c r="B102" s="140"/>
      <c r="C102" s="137">
        <v>2708</v>
      </c>
      <c r="D102" s="139" t="s">
        <v>843</v>
      </c>
      <c r="E102" s="701"/>
      <c r="F102" s="449"/>
      <c r="G102" s="245"/>
      <c r="H102" s="700">
        <v>0</v>
      </c>
      <c r="I102" s="476">
        <f t="shared" si="5"/>
        <v>0</v>
      </c>
      <c r="J102" s="221" t="str">
        <f t="shared" si="4"/>
        <v/>
      </c>
      <c r="K102" s="244"/>
      <c r="N102" s="215"/>
      <c r="O102" s="215"/>
      <c r="P102" s="223"/>
      <c r="S102" s="215"/>
      <c r="T102" s="215"/>
      <c r="V102" s="215"/>
      <c r="W102" s="215"/>
    </row>
    <row r="103" spans="1:25" ht="16.5" hidden="1" thickBot="1">
      <c r="A103" s="260">
        <v>420</v>
      </c>
      <c r="B103" s="136"/>
      <c r="C103" s="137">
        <v>2710</v>
      </c>
      <c r="D103" s="139" t="s">
        <v>844</v>
      </c>
      <c r="E103" s="701"/>
      <c r="F103" s="449"/>
      <c r="G103" s="245"/>
      <c r="H103" s="700">
        <v>0</v>
      </c>
      <c r="I103" s="476">
        <f t="shared" si="5"/>
        <v>0</v>
      </c>
      <c r="J103" s="221" t="str">
        <f t="shared" si="4"/>
        <v/>
      </c>
      <c r="K103" s="244"/>
      <c r="N103" s="215"/>
      <c r="O103" s="215"/>
      <c r="P103" s="223"/>
      <c r="S103" s="215"/>
      <c r="T103" s="215"/>
      <c r="V103" s="215"/>
      <c r="W103" s="215"/>
    </row>
    <row r="104" spans="1:25" ht="16.5" hidden="1" thickBot="1">
      <c r="A104" s="260">
        <v>425</v>
      </c>
      <c r="B104" s="136"/>
      <c r="C104" s="137">
        <v>2711</v>
      </c>
      <c r="D104" s="139" t="s">
        <v>845</v>
      </c>
      <c r="E104" s="701"/>
      <c r="F104" s="449"/>
      <c r="G104" s="245"/>
      <c r="H104" s="700">
        <v>0</v>
      </c>
      <c r="I104" s="476">
        <f t="shared" si="5"/>
        <v>0</v>
      </c>
      <c r="J104" s="221" t="str">
        <f t="shared" si="4"/>
        <v/>
      </c>
      <c r="K104" s="244"/>
      <c r="N104" s="215"/>
      <c r="O104" s="215"/>
      <c r="P104" s="223"/>
      <c r="S104" s="215"/>
      <c r="T104" s="215"/>
      <c r="V104" s="215"/>
      <c r="W104" s="215"/>
    </row>
    <row r="105" spans="1:25" ht="16.5" hidden="1" thickBot="1">
      <c r="A105" s="260">
        <v>430</v>
      </c>
      <c r="B105" s="136"/>
      <c r="C105" s="137">
        <v>2715</v>
      </c>
      <c r="D105" s="139" t="s">
        <v>846</v>
      </c>
      <c r="E105" s="701"/>
      <c r="F105" s="700">
        <v>0</v>
      </c>
      <c r="G105" s="245"/>
      <c r="H105" s="700">
        <v>0</v>
      </c>
      <c r="I105" s="476">
        <f t="shared" si="5"/>
        <v>0</v>
      </c>
      <c r="J105" s="221" t="str">
        <f t="shared" si="4"/>
        <v/>
      </c>
      <c r="K105" s="244"/>
      <c r="N105" s="215"/>
      <c r="O105" s="215"/>
      <c r="P105" s="223"/>
      <c r="S105" s="215"/>
      <c r="T105" s="215"/>
      <c r="V105" s="215"/>
      <c r="W105" s="215"/>
    </row>
    <row r="106" spans="1:25" ht="16.5" hidden="1" thickBot="1">
      <c r="A106" s="261">
        <v>436</v>
      </c>
      <c r="B106" s="136"/>
      <c r="C106" s="137">
        <v>2717</v>
      </c>
      <c r="D106" s="153" t="s">
        <v>847</v>
      </c>
      <c r="E106" s="701"/>
      <c r="F106" s="700">
        <v>0</v>
      </c>
      <c r="G106" s="245"/>
      <c r="H106" s="700">
        <v>0</v>
      </c>
      <c r="I106" s="476">
        <f t="shared" si="5"/>
        <v>0</v>
      </c>
      <c r="J106" s="221" t="str">
        <f t="shared" si="4"/>
        <v/>
      </c>
      <c r="K106" s="244"/>
      <c r="N106" s="215"/>
      <c r="O106" s="215"/>
      <c r="P106" s="223"/>
      <c r="S106" s="215"/>
      <c r="T106" s="215"/>
      <c r="V106" s="215"/>
      <c r="W106" s="215"/>
    </row>
    <row r="107" spans="1:25" ht="16.5" hidden="1" thickBot="1">
      <c r="A107" s="260">
        <v>440</v>
      </c>
      <c r="B107" s="136"/>
      <c r="C107" s="142">
        <v>2729</v>
      </c>
      <c r="D107" s="154" t="s">
        <v>848</v>
      </c>
      <c r="E107" s="701"/>
      <c r="F107" s="449"/>
      <c r="G107" s="274"/>
      <c r="H107" s="838">
        <v>0</v>
      </c>
      <c r="I107" s="839">
        <f t="shared" si="5"/>
        <v>0</v>
      </c>
      <c r="J107" s="221" t="str">
        <f t="shared" si="4"/>
        <v/>
      </c>
      <c r="K107" s="244"/>
      <c r="N107" s="215"/>
      <c r="O107" s="215"/>
      <c r="P107" s="223"/>
      <c r="S107" s="215"/>
      <c r="T107" s="215"/>
      <c r="V107" s="215"/>
      <c r="W107" s="215"/>
    </row>
    <row r="108" spans="1:25" s="247" customFormat="1" ht="16.5" hidden="1" thickBot="1">
      <c r="A108" s="259">
        <v>445</v>
      </c>
      <c r="B108" s="697">
        <v>2800</v>
      </c>
      <c r="C108" s="947" t="s">
        <v>849</v>
      </c>
      <c r="D108" s="947"/>
      <c r="E108" s="701"/>
      <c r="F108" s="843">
        <f>+F109+F110+F111</f>
        <v>0</v>
      </c>
      <c r="G108" s="843">
        <f>+G109+G110+G111</f>
        <v>0</v>
      </c>
      <c r="H108" s="844">
        <f>+H109+H110+H111</f>
        <v>0</v>
      </c>
      <c r="I108" s="843">
        <f>SUM(I109:I111)</f>
        <v>0</v>
      </c>
      <c r="J108" s="221" t="str">
        <f t="shared" si="4"/>
        <v/>
      </c>
      <c r="K108" s="244"/>
      <c r="L108" s="215"/>
      <c r="M108" s="215"/>
      <c r="N108" s="219"/>
      <c r="O108" s="219"/>
      <c r="P108" s="223"/>
      <c r="Q108" s="215"/>
      <c r="R108" s="215"/>
      <c r="S108" s="219"/>
      <c r="T108" s="219"/>
      <c r="U108" s="215"/>
      <c r="V108" s="219"/>
      <c r="W108" s="219"/>
      <c r="X108" s="215"/>
      <c r="Y108" s="215"/>
    </row>
    <row r="109" spans="1:25" ht="32.25" hidden="1" customHeight="1">
      <c r="A109" s="260">
        <v>450</v>
      </c>
      <c r="B109" s="136"/>
      <c r="C109" s="137">
        <v>2801</v>
      </c>
      <c r="D109" s="147" t="s">
        <v>850</v>
      </c>
      <c r="E109" s="701"/>
      <c r="F109" s="449"/>
      <c r="G109" s="245"/>
      <c r="H109" s="700">
        <v>0</v>
      </c>
      <c r="I109" s="476">
        <f>F109+G109+H109</f>
        <v>0</v>
      </c>
      <c r="J109" s="221" t="str">
        <f t="shared" si="4"/>
        <v/>
      </c>
      <c r="K109" s="244"/>
      <c r="N109" s="215"/>
      <c r="O109" s="215"/>
      <c r="P109" s="223"/>
      <c r="S109" s="215"/>
      <c r="T109" s="215"/>
      <c r="V109" s="215"/>
      <c r="W109" s="215"/>
    </row>
    <row r="110" spans="1:25" ht="18.75" hidden="1" customHeight="1">
      <c r="A110" s="260">
        <v>455</v>
      </c>
      <c r="B110" s="136"/>
      <c r="C110" s="137">
        <v>2802</v>
      </c>
      <c r="D110" s="150" t="s">
        <v>851</v>
      </c>
      <c r="E110" s="701"/>
      <c r="F110" s="449"/>
      <c r="G110" s="245"/>
      <c r="H110" s="700">
        <v>0</v>
      </c>
      <c r="I110" s="476">
        <f>F110+G110+H110</f>
        <v>0</v>
      </c>
      <c r="J110" s="221" t="str">
        <f t="shared" si="4"/>
        <v/>
      </c>
      <c r="K110" s="244"/>
      <c r="N110" s="215"/>
      <c r="O110" s="215"/>
      <c r="P110" s="223"/>
      <c r="S110" s="215"/>
      <c r="T110" s="215"/>
      <c r="V110" s="215"/>
      <c r="W110" s="215"/>
      <c r="Y110" s="247"/>
    </row>
    <row r="111" spans="1:25" ht="18.75" hidden="1" customHeight="1">
      <c r="A111" s="260">
        <v>455</v>
      </c>
      <c r="B111" s="136"/>
      <c r="C111" s="142">
        <v>2809</v>
      </c>
      <c r="D111" s="511" t="s">
        <v>279</v>
      </c>
      <c r="E111" s="701"/>
      <c r="F111" s="455"/>
      <c r="G111" s="274"/>
      <c r="H111" s="838">
        <v>0</v>
      </c>
      <c r="I111" s="839">
        <f>F111+G111+H111</f>
        <v>0</v>
      </c>
      <c r="J111" s="221" t="str">
        <f t="shared" si="4"/>
        <v/>
      </c>
      <c r="K111" s="244"/>
      <c r="N111" s="215"/>
      <c r="O111" s="215"/>
      <c r="P111" s="223"/>
      <c r="S111" s="215"/>
      <c r="T111" s="215"/>
      <c r="V111" s="215"/>
      <c r="W111" s="215"/>
      <c r="Y111" s="247"/>
    </row>
    <row r="112" spans="1:25" s="247" customFormat="1" ht="16.5" hidden="1" thickBot="1">
      <c r="A112" s="259">
        <v>470</v>
      </c>
      <c r="B112" s="697">
        <v>3600</v>
      </c>
      <c r="C112" s="947" t="s">
        <v>1687</v>
      </c>
      <c r="D112" s="947"/>
      <c r="E112" s="701"/>
      <c r="F112" s="843">
        <f>SUM(F113:F120)</f>
        <v>0</v>
      </c>
      <c r="G112" s="843">
        <f>SUM(G113:G120)</f>
        <v>0</v>
      </c>
      <c r="H112" s="844">
        <f>SUM(H113:H120)</f>
        <v>0</v>
      </c>
      <c r="I112" s="843">
        <f>SUM(I113:I120)</f>
        <v>0</v>
      </c>
      <c r="J112" s="221" t="str">
        <f t="shared" si="4"/>
        <v/>
      </c>
      <c r="K112" s="244"/>
      <c r="L112" s="215"/>
      <c r="M112" s="215"/>
      <c r="N112" s="219"/>
      <c r="O112" s="219"/>
      <c r="P112" s="223"/>
      <c r="Q112" s="215"/>
      <c r="R112" s="215"/>
      <c r="S112" s="219"/>
      <c r="T112" s="219"/>
      <c r="U112" s="215"/>
      <c r="V112" s="219"/>
      <c r="W112" s="219"/>
      <c r="X112" s="215"/>
      <c r="Y112" s="215"/>
    </row>
    <row r="113" spans="1:25" ht="23.25" hidden="1" customHeight="1">
      <c r="A113" s="260">
        <v>475</v>
      </c>
      <c r="B113" s="136"/>
      <c r="C113" s="137">
        <v>3601</v>
      </c>
      <c r="D113" s="147" t="s">
        <v>852</v>
      </c>
      <c r="E113" s="701"/>
      <c r="F113" s="449"/>
      <c r="G113" s="245"/>
      <c r="H113" s="700">
        <v>0</v>
      </c>
      <c r="I113" s="476">
        <f t="shared" ref="I113:I120" si="6">F113+G113+H113</f>
        <v>0</v>
      </c>
      <c r="J113" s="221" t="str">
        <f t="shared" si="4"/>
        <v/>
      </c>
      <c r="K113" s="244"/>
      <c r="N113" s="215"/>
      <c r="O113" s="215"/>
      <c r="P113" s="223"/>
      <c r="S113" s="215"/>
      <c r="T113" s="215"/>
      <c r="V113" s="215"/>
      <c r="W113" s="215"/>
    </row>
    <row r="114" spans="1:25" ht="23.25" hidden="1" customHeight="1">
      <c r="A114" s="260"/>
      <c r="B114" s="136"/>
      <c r="C114" s="137">
        <v>3605</v>
      </c>
      <c r="D114" s="159" t="s">
        <v>1700</v>
      </c>
      <c r="E114" s="701"/>
      <c r="F114" s="700">
        <v>0</v>
      </c>
      <c r="G114" s="700">
        <v>0</v>
      </c>
      <c r="H114" s="700">
        <v>0</v>
      </c>
      <c r="I114" s="476">
        <f t="shared" si="6"/>
        <v>0</v>
      </c>
      <c r="J114" s="221" t="str">
        <f t="shared" si="4"/>
        <v/>
      </c>
      <c r="K114" s="244"/>
      <c r="N114" s="215"/>
      <c r="O114" s="215"/>
      <c r="P114" s="223"/>
      <c r="S114" s="215"/>
      <c r="T114" s="215"/>
      <c r="V114" s="215"/>
      <c r="W114" s="215"/>
    </row>
    <row r="115" spans="1:25" ht="23.25" hidden="1" customHeight="1">
      <c r="A115" s="260"/>
      <c r="B115" s="136"/>
      <c r="C115" s="137">
        <v>3608</v>
      </c>
      <c r="D115" s="159" t="s">
        <v>1759</v>
      </c>
      <c r="E115" s="701"/>
      <c r="F115" s="700">
        <v>0</v>
      </c>
      <c r="G115" s="700">
        <v>0</v>
      </c>
      <c r="H115" s="700">
        <v>0</v>
      </c>
      <c r="I115" s="476">
        <f>F115+G115+H115</f>
        <v>0</v>
      </c>
      <c r="J115" s="221" t="str">
        <f t="shared" si="4"/>
        <v/>
      </c>
      <c r="K115" s="244"/>
      <c r="N115" s="215"/>
      <c r="O115" s="215"/>
      <c r="P115" s="223"/>
      <c r="S115" s="215"/>
      <c r="T115" s="215"/>
      <c r="V115" s="215"/>
      <c r="W115" s="215"/>
    </row>
    <row r="116" spans="1:25" ht="17.25" hidden="1" customHeight="1">
      <c r="A116" s="260"/>
      <c r="B116" s="136"/>
      <c r="C116" s="137">
        <v>3610</v>
      </c>
      <c r="D116" s="159" t="s">
        <v>1688</v>
      </c>
      <c r="E116" s="701"/>
      <c r="F116" s="449"/>
      <c r="G116" s="245"/>
      <c r="H116" s="700">
        <v>0</v>
      </c>
      <c r="I116" s="476">
        <f t="shared" si="6"/>
        <v>0</v>
      </c>
      <c r="J116" s="221" t="str">
        <f t="shared" si="4"/>
        <v/>
      </c>
      <c r="K116" s="244"/>
      <c r="N116" s="215"/>
      <c r="O116" s="215"/>
      <c r="P116" s="223"/>
      <c r="S116" s="215"/>
      <c r="T116" s="215"/>
      <c r="V116" s="215"/>
      <c r="W116" s="215"/>
    </row>
    <row r="117" spans="1:25" ht="16.5" hidden="1" thickBot="1">
      <c r="A117" s="260">
        <v>480</v>
      </c>
      <c r="B117" s="136"/>
      <c r="C117" s="137">
        <v>3611</v>
      </c>
      <c r="D117" s="139" t="s">
        <v>853</v>
      </c>
      <c r="E117" s="701"/>
      <c r="F117" s="449"/>
      <c r="G117" s="245"/>
      <c r="H117" s="700">
        <v>0</v>
      </c>
      <c r="I117" s="476">
        <f t="shared" si="6"/>
        <v>0</v>
      </c>
      <c r="J117" s="221" t="str">
        <f t="shared" si="4"/>
        <v/>
      </c>
      <c r="K117" s="244"/>
      <c r="N117" s="215"/>
      <c r="O117" s="215"/>
      <c r="P117" s="223"/>
      <c r="S117" s="215"/>
      <c r="T117" s="215"/>
      <c r="V117" s="215"/>
      <c r="W117" s="215"/>
      <c r="Y117" s="247"/>
    </row>
    <row r="118" spans="1:25" ht="16.5" hidden="1" thickBot="1">
      <c r="A118" s="260">
        <v>485</v>
      </c>
      <c r="B118" s="136"/>
      <c r="C118" s="137">
        <v>3612</v>
      </c>
      <c r="D118" s="139" t="s">
        <v>854</v>
      </c>
      <c r="E118" s="701"/>
      <c r="F118" s="449"/>
      <c r="G118" s="245"/>
      <c r="H118" s="700">
        <v>0</v>
      </c>
      <c r="I118" s="476">
        <f t="shared" si="6"/>
        <v>0</v>
      </c>
      <c r="J118" s="221" t="str">
        <f t="shared" si="4"/>
        <v/>
      </c>
      <c r="K118" s="244"/>
      <c r="N118" s="215"/>
      <c r="O118" s="215"/>
      <c r="P118" s="223"/>
      <c r="S118" s="215"/>
      <c r="T118" s="215"/>
      <c r="V118" s="215"/>
      <c r="W118" s="215"/>
    </row>
    <row r="119" spans="1:25" s="251" customFormat="1" ht="16.5" hidden="1" thickBot="1">
      <c r="A119" s="262"/>
      <c r="B119" s="136"/>
      <c r="C119" s="137">
        <v>3618</v>
      </c>
      <c r="D119" s="139" t="s">
        <v>1701</v>
      </c>
      <c r="E119" s="701"/>
      <c r="F119" s="450"/>
      <c r="G119" s="253"/>
      <c r="H119" s="700">
        <v>0</v>
      </c>
      <c r="I119" s="476">
        <f t="shared" si="6"/>
        <v>0</v>
      </c>
      <c r="J119" s="221" t="str">
        <f t="shared" si="4"/>
        <v/>
      </c>
      <c r="K119" s="244"/>
      <c r="L119" s="215"/>
      <c r="M119" s="215"/>
      <c r="N119" s="219"/>
      <c r="O119" s="219"/>
      <c r="P119" s="223"/>
      <c r="Q119" s="215"/>
      <c r="R119" s="215"/>
      <c r="S119" s="219"/>
      <c r="T119" s="219"/>
      <c r="U119" s="215"/>
      <c r="V119" s="219"/>
      <c r="W119" s="219"/>
      <c r="X119" s="215"/>
      <c r="Y119" s="215"/>
    </row>
    <row r="120" spans="1:25" ht="16.5" hidden="1" thickBot="1">
      <c r="A120" s="260">
        <v>490</v>
      </c>
      <c r="B120" s="136"/>
      <c r="C120" s="137">
        <v>3619</v>
      </c>
      <c r="D120" s="154" t="s">
        <v>855</v>
      </c>
      <c r="E120" s="701"/>
      <c r="F120" s="455"/>
      <c r="G120" s="274"/>
      <c r="H120" s="838">
        <v>0</v>
      </c>
      <c r="I120" s="839">
        <f t="shared" si="6"/>
        <v>0</v>
      </c>
      <c r="J120" s="221" t="str">
        <f t="shared" si="4"/>
        <v/>
      </c>
      <c r="K120" s="244"/>
      <c r="N120" s="215"/>
      <c r="O120" s="215"/>
      <c r="P120" s="223"/>
      <c r="S120" s="215"/>
      <c r="T120" s="215"/>
      <c r="V120" s="215"/>
      <c r="W120" s="215"/>
    </row>
    <row r="121" spans="1:25" s="247" customFormat="1" ht="16.5" hidden="1" thickBot="1">
      <c r="A121" s="259">
        <v>495</v>
      </c>
      <c r="B121" s="697">
        <v>3700</v>
      </c>
      <c r="C121" s="947" t="s">
        <v>856</v>
      </c>
      <c r="D121" s="947"/>
      <c r="E121" s="701"/>
      <c r="F121" s="843">
        <f>SUM(F122:F124)</f>
        <v>0</v>
      </c>
      <c r="G121" s="843">
        <f>SUM(G122:G124)</f>
        <v>0</v>
      </c>
      <c r="H121" s="844">
        <f>SUM(H122:H124)</f>
        <v>0</v>
      </c>
      <c r="I121" s="843">
        <f>SUM(I122:I124)</f>
        <v>0</v>
      </c>
      <c r="J121" s="221" t="str">
        <f t="shared" si="4"/>
        <v/>
      </c>
      <c r="K121" s="244"/>
      <c r="L121" s="215"/>
      <c r="M121" s="215"/>
      <c r="N121" s="219"/>
      <c r="O121" s="219"/>
      <c r="P121" s="223"/>
      <c r="Q121" s="215"/>
      <c r="R121" s="215"/>
      <c r="S121" s="219"/>
      <c r="T121" s="219"/>
      <c r="U121" s="215"/>
      <c r="V121" s="219"/>
      <c r="W121" s="219"/>
      <c r="X121" s="215"/>
      <c r="Y121" s="251"/>
    </row>
    <row r="122" spans="1:25" ht="16.5" hidden="1" thickBot="1">
      <c r="A122" s="260">
        <v>500</v>
      </c>
      <c r="B122" s="136"/>
      <c r="C122" s="137">
        <v>3701</v>
      </c>
      <c r="D122" s="138" t="s">
        <v>857</v>
      </c>
      <c r="E122" s="701"/>
      <c r="F122" s="449"/>
      <c r="G122" s="245"/>
      <c r="H122" s="700">
        <v>0</v>
      </c>
      <c r="I122" s="476">
        <f>F122+G122+H122</f>
        <v>0</v>
      </c>
      <c r="J122" s="221" t="str">
        <f t="shared" si="4"/>
        <v/>
      </c>
      <c r="K122" s="244"/>
      <c r="N122" s="215"/>
      <c r="O122" s="215"/>
      <c r="P122" s="223"/>
      <c r="S122" s="215"/>
      <c r="T122" s="215"/>
      <c r="V122" s="215"/>
      <c r="W122" s="215"/>
    </row>
    <row r="123" spans="1:25" ht="16.5" hidden="1" thickBot="1">
      <c r="A123" s="260">
        <v>505</v>
      </c>
      <c r="B123" s="136"/>
      <c r="C123" s="137">
        <v>3702</v>
      </c>
      <c r="D123" s="139" t="s">
        <v>858</v>
      </c>
      <c r="E123" s="701"/>
      <c r="F123" s="449"/>
      <c r="G123" s="245"/>
      <c r="H123" s="700">
        <v>0</v>
      </c>
      <c r="I123" s="476">
        <f>F123+G123+H123</f>
        <v>0</v>
      </c>
      <c r="J123" s="221" t="str">
        <f t="shared" si="4"/>
        <v/>
      </c>
      <c r="K123" s="244"/>
      <c r="N123" s="215"/>
      <c r="O123" s="215"/>
      <c r="P123" s="223"/>
      <c r="S123" s="215"/>
      <c r="T123" s="215"/>
      <c r="V123" s="215"/>
      <c r="W123" s="215"/>
      <c r="Y123" s="247"/>
    </row>
    <row r="124" spans="1:25" ht="16.5" hidden="1" thickBot="1">
      <c r="A124" s="260">
        <v>510</v>
      </c>
      <c r="B124" s="136"/>
      <c r="C124" s="142">
        <v>3709</v>
      </c>
      <c r="D124" s="146" t="s">
        <v>859</v>
      </c>
      <c r="E124" s="701"/>
      <c r="F124" s="455"/>
      <c r="G124" s="274"/>
      <c r="H124" s="838">
        <v>0</v>
      </c>
      <c r="I124" s="839">
        <f>F124+G124+H124</f>
        <v>0</v>
      </c>
      <c r="J124" s="221" t="str">
        <f t="shared" si="4"/>
        <v/>
      </c>
      <c r="K124" s="244"/>
      <c r="N124" s="215"/>
      <c r="O124" s="215"/>
      <c r="P124" s="223"/>
      <c r="S124" s="215"/>
      <c r="T124" s="215"/>
      <c r="V124" s="215"/>
      <c r="W124" s="215"/>
    </row>
    <row r="125" spans="1:25" s="265" customFormat="1" ht="16.5" hidden="1" thickBot="1">
      <c r="A125" s="263">
        <v>515</v>
      </c>
      <c r="B125" s="697">
        <v>4000</v>
      </c>
      <c r="C125" s="947" t="s">
        <v>860</v>
      </c>
      <c r="D125" s="947"/>
      <c r="E125" s="701"/>
      <c r="F125" s="843">
        <f>SUM(F126:F136)</f>
        <v>0</v>
      </c>
      <c r="G125" s="843">
        <f>SUM(G126:G136)</f>
        <v>0</v>
      </c>
      <c r="H125" s="844">
        <f>SUM(H126:H136)</f>
        <v>0</v>
      </c>
      <c r="I125" s="843">
        <f>SUM(I126:I136)</f>
        <v>0</v>
      </c>
      <c r="J125" s="221" t="str">
        <f t="shared" si="4"/>
        <v/>
      </c>
      <c r="K125" s="244"/>
      <c r="L125" s="264"/>
      <c r="M125" s="264"/>
      <c r="N125" s="264"/>
      <c r="O125" s="264"/>
      <c r="P125" s="223"/>
      <c r="Q125" s="215"/>
      <c r="R125" s="215"/>
      <c r="S125" s="219"/>
      <c r="T125" s="219"/>
      <c r="U125" s="215"/>
      <c r="V125" s="219"/>
      <c r="W125" s="215"/>
      <c r="X125" s="215"/>
      <c r="Y125" s="215"/>
    </row>
    <row r="126" spans="1:25" s="268" customFormat="1" ht="15.75" hidden="1" customHeight="1">
      <c r="A126" s="266">
        <v>516</v>
      </c>
      <c r="B126" s="136"/>
      <c r="C126" s="137">
        <v>4021</v>
      </c>
      <c r="D126" s="268" t="s">
        <v>861</v>
      </c>
      <c r="E126" s="701"/>
      <c r="F126" s="449"/>
      <c r="G126" s="245"/>
      <c r="H126" s="700">
        <v>0</v>
      </c>
      <c r="I126" s="476">
        <f t="shared" ref="I126:I138" si="7">F126+G126+H126</f>
        <v>0</v>
      </c>
      <c r="J126" s="221" t="str">
        <f t="shared" si="4"/>
        <v/>
      </c>
      <c r="K126" s="244"/>
      <c r="L126" s="267"/>
      <c r="M126" s="267"/>
      <c r="N126" s="267"/>
      <c r="O126" s="267"/>
      <c r="P126" s="223"/>
      <c r="Q126" s="215"/>
      <c r="R126" s="215"/>
      <c r="S126" s="219"/>
      <c r="T126" s="219"/>
      <c r="U126" s="215"/>
      <c r="V126" s="219"/>
      <c r="W126" s="215"/>
      <c r="X126" s="215"/>
      <c r="Y126" s="215"/>
    </row>
    <row r="127" spans="1:25" s="268" customFormat="1" ht="15.75" hidden="1" customHeight="1">
      <c r="A127" s="266">
        <v>517</v>
      </c>
      <c r="B127" s="136"/>
      <c r="C127" s="137">
        <v>4022</v>
      </c>
      <c r="D127" s="268" t="s">
        <v>1247</v>
      </c>
      <c r="E127" s="701"/>
      <c r="F127" s="449"/>
      <c r="G127" s="245"/>
      <c r="H127" s="700">
        <v>0</v>
      </c>
      <c r="I127" s="476">
        <f t="shared" si="7"/>
        <v>0</v>
      </c>
      <c r="J127" s="221" t="str">
        <f t="shared" si="4"/>
        <v/>
      </c>
      <c r="K127" s="244"/>
      <c r="L127" s="267"/>
      <c r="M127" s="267"/>
      <c r="N127" s="267"/>
      <c r="O127" s="267"/>
      <c r="P127" s="223"/>
      <c r="Q127" s="215"/>
      <c r="R127" s="215"/>
      <c r="S127" s="219"/>
      <c r="T127" s="219"/>
      <c r="U127" s="215"/>
      <c r="V127" s="219"/>
      <c r="W127" s="215"/>
      <c r="X127" s="215"/>
      <c r="Y127" s="265"/>
    </row>
    <row r="128" spans="1:25" s="268" customFormat="1" ht="15.75" hidden="1" customHeight="1">
      <c r="A128" s="266">
        <v>518</v>
      </c>
      <c r="B128" s="136"/>
      <c r="C128" s="137">
        <v>4023</v>
      </c>
      <c r="D128" s="268" t="s">
        <v>1248</v>
      </c>
      <c r="E128" s="701"/>
      <c r="F128" s="449"/>
      <c r="G128" s="245"/>
      <c r="H128" s="700">
        <v>0</v>
      </c>
      <c r="I128" s="476">
        <f t="shared" si="7"/>
        <v>0</v>
      </c>
      <c r="J128" s="221" t="str">
        <f t="shared" si="4"/>
        <v/>
      </c>
      <c r="K128" s="244"/>
      <c r="L128" s="267"/>
      <c r="M128" s="267"/>
      <c r="N128" s="267"/>
      <c r="O128" s="267"/>
      <c r="P128" s="223"/>
    </row>
    <row r="129" spans="1:56" s="268" customFormat="1" ht="15.75" hidden="1" customHeight="1">
      <c r="A129" s="266">
        <v>519</v>
      </c>
      <c r="B129" s="136"/>
      <c r="C129" s="137">
        <v>4024</v>
      </c>
      <c r="D129" s="268" t="s">
        <v>1249</v>
      </c>
      <c r="E129" s="701"/>
      <c r="F129" s="449"/>
      <c r="G129" s="245"/>
      <c r="H129" s="700">
        <v>0</v>
      </c>
      <c r="I129" s="476">
        <f t="shared" si="7"/>
        <v>0</v>
      </c>
      <c r="J129" s="221" t="str">
        <f t="shared" si="4"/>
        <v/>
      </c>
      <c r="K129" s="244"/>
      <c r="L129" s="267"/>
      <c r="M129" s="267"/>
      <c r="N129" s="267"/>
      <c r="O129" s="267"/>
      <c r="P129" s="223"/>
    </row>
    <row r="130" spans="1:56" s="268" customFormat="1" ht="15.75" hidden="1" customHeight="1">
      <c r="A130" s="266">
        <v>520</v>
      </c>
      <c r="B130" s="136"/>
      <c r="C130" s="137">
        <v>4025</v>
      </c>
      <c r="D130" s="268" t="s">
        <v>1250</v>
      </c>
      <c r="E130" s="701"/>
      <c r="F130" s="449"/>
      <c r="G130" s="245"/>
      <c r="H130" s="700">
        <v>0</v>
      </c>
      <c r="I130" s="476">
        <f t="shared" si="7"/>
        <v>0</v>
      </c>
      <c r="J130" s="221" t="str">
        <f t="shared" si="4"/>
        <v/>
      </c>
      <c r="K130" s="244"/>
      <c r="L130" s="267"/>
      <c r="M130" s="267"/>
      <c r="N130" s="267"/>
      <c r="O130" s="267"/>
      <c r="P130" s="223"/>
    </row>
    <row r="131" spans="1:56" s="268" customFormat="1" ht="15.75" hidden="1" customHeight="1">
      <c r="A131" s="266">
        <v>521</v>
      </c>
      <c r="B131" s="136"/>
      <c r="C131" s="137">
        <v>4026</v>
      </c>
      <c r="D131" s="268" t="s">
        <v>1251</v>
      </c>
      <c r="E131" s="701"/>
      <c r="F131" s="449"/>
      <c r="G131" s="245"/>
      <c r="H131" s="700">
        <v>0</v>
      </c>
      <c r="I131" s="476">
        <f t="shared" si="7"/>
        <v>0</v>
      </c>
      <c r="J131" s="221" t="str">
        <f t="shared" si="4"/>
        <v/>
      </c>
      <c r="K131" s="244"/>
      <c r="L131" s="267"/>
      <c r="M131" s="267"/>
      <c r="N131" s="267"/>
      <c r="O131" s="267"/>
      <c r="P131" s="223"/>
    </row>
    <row r="132" spans="1:56" s="268" customFormat="1" ht="15.75" hidden="1" customHeight="1">
      <c r="A132" s="266">
        <v>522</v>
      </c>
      <c r="B132" s="136"/>
      <c r="C132" s="137">
        <v>4029</v>
      </c>
      <c r="D132" s="268" t="s">
        <v>1252</v>
      </c>
      <c r="E132" s="701"/>
      <c r="F132" s="449"/>
      <c r="G132" s="245"/>
      <c r="H132" s="700">
        <v>0</v>
      </c>
      <c r="I132" s="476">
        <f t="shared" si="7"/>
        <v>0</v>
      </c>
      <c r="J132" s="221" t="str">
        <f t="shared" si="4"/>
        <v/>
      </c>
      <c r="K132" s="244"/>
      <c r="L132" s="267"/>
      <c r="M132" s="267"/>
      <c r="N132" s="267"/>
      <c r="O132" s="267"/>
      <c r="P132" s="223"/>
    </row>
    <row r="133" spans="1:56" s="273" customFormat="1" ht="15.75" hidden="1" customHeight="1">
      <c r="A133" s="266">
        <v>523</v>
      </c>
      <c r="B133" s="136"/>
      <c r="C133" s="137">
        <v>4030</v>
      </c>
      <c r="D133" s="268" t="s">
        <v>1253</v>
      </c>
      <c r="E133" s="701"/>
      <c r="F133" s="449"/>
      <c r="G133" s="245"/>
      <c r="H133" s="700">
        <v>0</v>
      </c>
      <c r="I133" s="476">
        <f t="shared" si="7"/>
        <v>0</v>
      </c>
      <c r="J133" s="221" t="str">
        <f t="shared" si="4"/>
        <v/>
      </c>
      <c r="K133" s="244"/>
      <c r="L133" s="269"/>
      <c r="M133" s="270"/>
      <c r="N133" s="270"/>
      <c r="O133" s="269"/>
      <c r="P133" s="223"/>
      <c r="Q133" s="270"/>
      <c r="R133" s="269"/>
      <c r="S133" s="270"/>
      <c r="T133" s="270"/>
      <c r="U133" s="269"/>
      <c r="V133" s="271"/>
      <c r="W133" s="271"/>
      <c r="X133" s="267"/>
      <c r="Y133" s="268"/>
      <c r="Z133" s="270"/>
      <c r="AA133" s="269"/>
      <c r="AB133" s="270"/>
      <c r="AC133" s="270"/>
      <c r="AD133" s="269"/>
      <c r="AE133" s="270"/>
      <c r="AF133" s="270"/>
      <c r="AG133" s="269"/>
      <c r="AH133" s="270"/>
      <c r="AI133" s="270"/>
      <c r="AJ133" s="269"/>
      <c r="AK133" s="270"/>
      <c r="AL133" s="270"/>
      <c r="AM133" s="272"/>
      <c r="AN133" s="270"/>
      <c r="AO133" s="270"/>
      <c r="AP133" s="269"/>
      <c r="AQ133" s="270"/>
      <c r="AR133" s="270"/>
      <c r="AS133" s="269"/>
      <c r="AT133" s="270"/>
      <c r="AU133" s="269"/>
      <c r="AV133" s="272"/>
      <c r="AW133" s="269"/>
      <c r="AX133" s="269"/>
      <c r="AY133" s="270"/>
      <c r="AZ133" s="270"/>
      <c r="BA133" s="269"/>
      <c r="BB133" s="270"/>
      <c r="BC133" s="215"/>
      <c r="BD133" s="270"/>
    </row>
    <row r="134" spans="1:56" s="273" customFormat="1" ht="15.75" hidden="1" customHeight="1">
      <c r="A134" s="266">
        <v>523</v>
      </c>
      <c r="B134" s="136"/>
      <c r="C134" s="137">
        <v>4039</v>
      </c>
      <c r="D134" s="268" t="s">
        <v>280</v>
      </c>
      <c r="E134" s="701"/>
      <c r="F134" s="449"/>
      <c r="G134" s="245"/>
      <c r="H134" s="700">
        <v>0</v>
      </c>
      <c r="I134" s="476">
        <f t="shared" si="7"/>
        <v>0</v>
      </c>
      <c r="J134" s="221" t="str">
        <f t="shared" si="4"/>
        <v/>
      </c>
      <c r="K134" s="244"/>
      <c r="L134" s="269"/>
      <c r="M134" s="270"/>
      <c r="N134" s="270"/>
      <c r="O134" s="269"/>
      <c r="P134" s="223"/>
      <c r="Q134" s="270"/>
      <c r="R134" s="269"/>
      <c r="S134" s="270"/>
      <c r="T134" s="270"/>
      <c r="U134" s="269"/>
      <c r="V134" s="271"/>
      <c r="W134" s="271"/>
      <c r="X134" s="267"/>
      <c r="Y134" s="268"/>
      <c r="Z134" s="270"/>
      <c r="AA134" s="269"/>
      <c r="AB134" s="270"/>
      <c r="AC134" s="270"/>
      <c r="AD134" s="269"/>
      <c r="AE134" s="270"/>
      <c r="AF134" s="270"/>
      <c r="AG134" s="269"/>
      <c r="AH134" s="270"/>
      <c r="AI134" s="270"/>
      <c r="AJ134" s="269"/>
      <c r="AK134" s="270"/>
      <c r="AL134" s="270"/>
      <c r="AM134" s="272"/>
      <c r="AN134" s="270"/>
      <c r="AO134" s="270"/>
      <c r="AP134" s="269"/>
      <c r="AQ134" s="270"/>
      <c r="AR134" s="270"/>
      <c r="AS134" s="269"/>
      <c r="AT134" s="270"/>
      <c r="AU134" s="269"/>
      <c r="AV134" s="272"/>
      <c r="AW134" s="269"/>
      <c r="AX134" s="269"/>
      <c r="AY134" s="270"/>
      <c r="AZ134" s="270"/>
      <c r="BA134" s="269"/>
      <c r="BB134" s="270"/>
      <c r="BC134" s="215"/>
      <c r="BD134" s="270"/>
    </row>
    <row r="135" spans="1:56" s="273" customFormat="1" ht="15.75" hidden="1" customHeight="1">
      <c r="A135" s="266">
        <v>524</v>
      </c>
      <c r="B135" s="136"/>
      <c r="C135" s="137">
        <v>4040</v>
      </c>
      <c r="D135" s="268" t="s">
        <v>1254</v>
      </c>
      <c r="E135" s="701"/>
      <c r="F135" s="449"/>
      <c r="G135" s="245"/>
      <c r="H135" s="700">
        <v>0</v>
      </c>
      <c r="I135" s="476">
        <f t="shared" si="7"/>
        <v>0</v>
      </c>
      <c r="J135" s="221" t="str">
        <f t="shared" si="4"/>
        <v/>
      </c>
      <c r="K135" s="244"/>
      <c r="L135" s="269"/>
      <c r="M135" s="270"/>
      <c r="N135" s="270"/>
      <c r="O135" s="269"/>
      <c r="P135" s="223"/>
      <c r="Q135" s="270"/>
      <c r="R135" s="269"/>
      <c r="S135" s="270"/>
      <c r="T135" s="270"/>
      <c r="U135" s="269"/>
      <c r="V135" s="271"/>
      <c r="W135" s="271"/>
      <c r="X135" s="267"/>
      <c r="Y135" s="268"/>
      <c r="Z135" s="270"/>
      <c r="AA135" s="269"/>
      <c r="AB135" s="270"/>
      <c r="AC135" s="270"/>
      <c r="AD135" s="269"/>
      <c r="AE135" s="270"/>
      <c r="AF135" s="270"/>
      <c r="AG135" s="269"/>
      <c r="AH135" s="270"/>
      <c r="AI135" s="270"/>
      <c r="AJ135" s="269"/>
      <c r="AK135" s="270"/>
      <c r="AL135" s="270"/>
      <c r="AM135" s="272"/>
      <c r="AN135" s="270"/>
      <c r="AO135" s="270"/>
      <c r="AP135" s="269"/>
      <c r="AQ135" s="270"/>
      <c r="AR135" s="270"/>
      <c r="AS135" s="269"/>
      <c r="AT135" s="270"/>
      <c r="AU135" s="269"/>
      <c r="AV135" s="272"/>
      <c r="AW135" s="269"/>
      <c r="AX135" s="269"/>
      <c r="AY135" s="270"/>
      <c r="AZ135" s="270"/>
      <c r="BA135" s="269"/>
      <c r="BB135" s="270"/>
      <c r="BC135" s="215"/>
      <c r="BD135" s="270"/>
    </row>
    <row r="136" spans="1:56" s="273" customFormat="1" ht="15.75" hidden="1" customHeight="1">
      <c r="A136" s="266">
        <v>526</v>
      </c>
      <c r="B136" s="136"/>
      <c r="C136" s="137">
        <v>4072</v>
      </c>
      <c r="D136" s="453" t="s">
        <v>1255</v>
      </c>
      <c r="E136" s="701"/>
      <c r="F136" s="455"/>
      <c r="G136" s="274"/>
      <c r="H136" s="838">
        <v>0</v>
      </c>
      <c r="I136" s="839">
        <f t="shared" si="7"/>
        <v>0</v>
      </c>
      <c r="J136" s="221" t="str">
        <f t="shared" si="4"/>
        <v/>
      </c>
      <c r="K136" s="244"/>
      <c r="L136" s="269"/>
      <c r="M136" s="270"/>
      <c r="N136" s="270"/>
      <c r="O136" s="269"/>
      <c r="P136" s="223"/>
      <c r="Q136" s="270"/>
      <c r="R136" s="269"/>
      <c r="S136" s="270"/>
      <c r="T136" s="270"/>
      <c r="U136" s="269"/>
      <c r="V136" s="271"/>
      <c r="W136" s="271"/>
      <c r="X136" s="267"/>
      <c r="Y136" s="270"/>
      <c r="Z136" s="270"/>
      <c r="AA136" s="269"/>
      <c r="AB136" s="270"/>
      <c r="AC136" s="270"/>
      <c r="AD136" s="269"/>
      <c r="AE136" s="270"/>
      <c r="AF136" s="270"/>
      <c r="AG136" s="269"/>
      <c r="AH136" s="270"/>
      <c r="AI136" s="270"/>
      <c r="AJ136" s="269"/>
      <c r="AK136" s="270"/>
      <c r="AL136" s="270"/>
      <c r="AM136" s="272"/>
      <c r="AN136" s="270"/>
      <c r="AO136" s="270"/>
      <c r="AP136" s="269"/>
      <c r="AQ136" s="270"/>
      <c r="AR136" s="270"/>
      <c r="AS136" s="269"/>
      <c r="AT136" s="270"/>
      <c r="AU136" s="269"/>
      <c r="AV136" s="272"/>
      <c r="AW136" s="269"/>
      <c r="AX136" s="269"/>
      <c r="AY136" s="270"/>
      <c r="AZ136" s="270"/>
      <c r="BA136" s="269"/>
      <c r="BB136" s="270"/>
      <c r="BC136" s="215"/>
      <c r="BD136" s="270"/>
    </row>
    <row r="137" spans="1:56" s="247" customFormat="1" ht="16.5" hidden="1" thickBot="1">
      <c r="A137" s="259">
        <v>540</v>
      </c>
      <c r="B137" s="697">
        <v>4100</v>
      </c>
      <c r="C137" s="947" t="s">
        <v>1256</v>
      </c>
      <c r="D137" s="947"/>
      <c r="E137" s="701"/>
      <c r="F137" s="845">
        <v>0</v>
      </c>
      <c r="G137" s="847"/>
      <c r="H137" s="844"/>
      <c r="I137" s="843">
        <f t="shared" si="7"/>
        <v>0</v>
      </c>
      <c r="J137" s="221" t="str">
        <f t="shared" si="4"/>
        <v/>
      </c>
      <c r="K137" s="244"/>
      <c r="L137" s="215"/>
      <c r="M137" s="215"/>
      <c r="N137" s="219"/>
      <c r="O137" s="219"/>
      <c r="P137" s="223"/>
      <c r="Q137" s="215"/>
      <c r="R137" s="215"/>
      <c r="S137" s="219"/>
      <c r="T137" s="219"/>
      <c r="U137" s="215"/>
      <c r="V137" s="219"/>
      <c r="W137" s="219"/>
      <c r="X137" s="215"/>
      <c r="Y137" s="270"/>
    </row>
    <row r="138" spans="1:56" s="247" customFormat="1" ht="16.5" hidden="1" thickBot="1">
      <c r="A138" s="259">
        <v>550</v>
      </c>
      <c r="B138" s="697">
        <v>4200</v>
      </c>
      <c r="C138" s="947" t="s">
        <v>1257</v>
      </c>
      <c r="D138" s="947"/>
      <c r="E138" s="701"/>
      <c r="F138" s="845">
        <v>0</v>
      </c>
      <c r="G138" s="845">
        <v>0</v>
      </c>
      <c r="H138" s="845">
        <v>0</v>
      </c>
      <c r="I138" s="843">
        <f t="shared" si="7"/>
        <v>0</v>
      </c>
      <c r="J138" s="221" t="str">
        <f t="shared" si="4"/>
        <v/>
      </c>
      <c r="K138" s="244"/>
      <c r="L138" s="215"/>
      <c r="M138" s="215"/>
      <c r="N138" s="219"/>
      <c r="O138" s="219"/>
      <c r="P138" s="223"/>
      <c r="Q138" s="215"/>
      <c r="R138" s="215"/>
      <c r="S138" s="219"/>
      <c r="T138" s="219"/>
      <c r="U138" s="215"/>
      <c r="V138" s="219"/>
      <c r="W138" s="219"/>
      <c r="X138" s="215"/>
      <c r="Y138" s="270"/>
    </row>
    <row r="139" spans="1:56" s="247" customFormat="1" ht="16.5" hidden="1" thickBot="1">
      <c r="A139" s="259">
        <v>560</v>
      </c>
      <c r="B139" s="697">
        <v>4500</v>
      </c>
      <c r="C139" s="947" t="s">
        <v>620</v>
      </c>
      <c r="D139" s="947"/>
      <c r="E139" s="701"/>
      <c r="F139" s="843">
        <f>SUM(F140:F141)</f>
        <v>0</v>
      </c>
      <c r="G139" s="843">
        <f>SUM(G140:G141)</f>
        <v>0</v>
      </c>
      <c r="H139" s="844">
        <f>SUM(H140:H141)</f>
        <v>0</v>
      </c>
      <c r="I139" s="843">
        <f>SUM(I140:I141)</f>
        <v>0</v>
      </c>
      <c r="J139" s="221" t="str">
        <f t="shared" si="4"/>
        <v/>
      </c>
      <c r="K139" s="244"/>
      <c r="L139" s="215"/>
      <c r="M139" s="215"/>
      <c r="N139" s="219"/>
      <c r="O139" s="219"/>
      <c r="P139" s="223"/>
    </row>
    <row r="140" spans="1:56" ht="16.5" hidden="1" thickBot="1">
      <c r="A140" s="260">
        <v>565</v>
      </c>
      <c r="B140" s="136"/>
      <c r="C140" s="137">
        <v>4501</v>
      </c>
      <c r="D140" s="155" t="s">
        <v>621</v>
      </c>
      <c r="E140" s="701"/>
      <c r="F140" s="449"/>
      <c r="G140" s="245"/>
      <c r="H140" s="700">
        <v>0</v>
      </c>
      <c r="I140" s="476">
        <f>F140+G140+H140</f>
        <v>0</v>
      </c>
      <c r="J140" s="221" t="str">
        <f t="shared" si="4"/>
        <v/>
      </c>
      <c r="K140" s="244"/>
      <c r="N140" s="215"/>
      <c r="O140" s="215"/>
      <c r="P140" s="223"/>
      <c r="S140" s="215"/>
      <c r="T140" s="215"/>
      <c r="V140" s="215"/>
      <c r="W140" s="215"/>
    </row>
    <row r="141" spans="1:56" ht="16.5" hidden="1" thickBot="1">
      <c r="A141" s="260">
        <v>570</v>
      </c>
      <c r="B141" s="136"/>
      <c r="C141" s="137">
        <v>4503</v>
      </c>
      <c r="D141" s="454" t="s">
        <v>622</v>
      </c>
      <c r="E141" s="701"/>
      <c r="F141" s="455"/>
      <c r="G141" s="274"/>
      <c r="H141" s="838">
        <v>0</v>
      </c>
      <c r="I141" s="839">
        <f>F141+G141+H141</f>
        <v>0</v>
      </c>
      <c r="J141" s="221" t="str">
        <f t="shared" si="4"/>
        <v/>
      </c>
      <c r="K141" s="244"/>
      <c r="N141" s="215"/>
      <c r="O141" s="215"/>
      <c r="P141" s="223"/>
      <c r="S141" s="215"/>
      <c r="T141" s="215"/>
      <c r="V141" s="215"/>
      <c r="W141" s="215"/>
      <c r="Y141" s="247"/>
    </row>
    <row r="142" spans="1:56" s="247" customFormat="1" ht="16.5" hidden="1" thickBot="1">
      <c r="A142" s="259">
        <v>575</v>
      </c>
      <c r="B142" s="697">
        <v>4600</v>
      </c>
      <c r="C142" s="947" t="s">
        <v>623</v>
      </c>
      <c r="D142" s="947"/>
      <c r="E142" s="701"/>
      <c r="F142" s="843">
        <f>SUM(F143:F150)</f>
        <v>0</v>
      </c>
      <c r="G142" s="843">
        <f>SUM(G143:G150)</f>
        <v>0</v>
      </c>
      <c r="H142" s="844">
        <f>SUM(H143:H150)</f>
        <v>0</v>
      </c>
      <c r="I142" s="843">
        <f>SUM(I143:I150)</f>
        <v>0</v>
      </c>
      <c r="J142" s="221" t="str">
        <f t="shared" si="4"/>
        <v/>
      </c>
      <c r="K142" s="244"/>
      <c r="L142" s="215"/>
      <c r="M142" s="215"/>
      <c r="N142" s="219"/>
      <c r="O142" s="219"/>
      <c r="P142" s="223"/>
      <c r="Q142" s="215"/>
      <c r="R142" s="215"/>
      <c r="S142" s="219"/>
      <c r="T142" s="219"/>
      <c r="U142" s="215"/>
      <c r="V142" s="219"/>
      <c r="W142" s="219"/>
      <c r="X142" s="215"/>
      <c r="Y142" s="215"/>
    </row>
    <row r="143" spans="1:56" ht="16.5" hidden="1" thickBot="1">
      <c r="A143" s="260">
        <v>580</v>
      </c>
      <c r="B143" s="136"/>
      <c r="C143" s="137">
        <v>4610</v>
      </c>
      <c r="D143" s="155" t="s">
        <v>366</v>
      </c>
      <c r="E143" s="701"/>
      <c r="F143" s="449"/>
      <c r="G143" s="245"/>
      <c r="H143" s="700">
        <v>0</v>
      </c>
      <c r="I143" s="476">
        <f t="shared" ref="I143:I150" si="8">F143+G143+H143</f>
        <v>0</v>
      </c>
      <c r="J143" s="221" t="str">
        <f t="shared" si="4"/>
        <v/>
      </c>
      <c r="K143" s="244"/>
      <c r="N143" s="215"/>
      <c r="O143" s="215"/>
      <c r="P143" s="223"/>
      <c r="S143" s="215"/>
      <c r="T143" s="215"/>
      <c r="V143" s="215"/>
      <c r="W143" s="215"/>
    </row>
    <row r="144" spans="1:56" ht="16.5" hidden="1" thickBot="1">
      <c r="A144" s="260">
        <v>585</v>
      </c>
      <c r="B144" s="136"/>
      <c r="C144" s="137">
        <v>4620</v>
      </c>
      <c r="D144" s="156" t="s">
        <v>624</v>
      </c>
      <c r="E144" s="701"/>
      <c r="F144" s="449"/>
      <c r="G144" s="245"/>
      <c r="H144" s="700">
        <v>0</v>
      </c>
      <c r="I144" s="476">
        <f t="shared" si="8"/>
        <v>0</v>
      </c>
      <c r="J144" s="221" t="str">
        <f t="shared" si="4"/>
        <v/>
      </c>
      <c r="K144" s="244"/>
      <c r="N144" s="215"/>
      <c r="O144" s="215"/>
      <c r="P144" s="223"/>
      <c r="S144" s="215"/>
      <c r="T144" s="215"/>
      <c r="V144" s="215"/>
      <c r="W144" s="215"/>
      <c r="Y144" s="247"/>
    </row>
    <row r="145" spans="1:25" ht="16.5" hidden="1" thickBot="1">
      <c r="A145" s="260">
        <v>590</v>
      </c>
      <c r="B145" s="136"/>
      <c r="C145" s="137">
        <v>4630</v>
      </c>
      <c r="D145" s="156" t="s">
        <v>625</v>
      </c>
      <c r="E145" s="701"/>
      <c r="F145" s="449"/>
      <c r="G145" s="245"/>
      <c r="H145" s="700">
        <v>0</v>
      </c>
      <c r="I145" s="476">
        <f t="shared" si="8"/>
        <v>0</v>
      </c>
      <c r="J145" s="221" t="str">
        <f t="shared" si="4"/>
        <v/>
      </c>
      <c r="K145" s="244"/>
      <c r="N145" s="215"/>
      <c r="O145" s="215"/>
      <c r="P145" s="223"/>
      <c r="S145" s="215"/>
      <c r="T145" s="215"/>
      <c r="V145" s="215"/>
      <c r="W145" s="215"/>
    </row>
    <row r="146" spans="1:25" ht="16.5" hidden="1" thickBot="1">
      <c r="A146" s="260">
        <v>595</v>
      </c>
      <c r="B146" s="136"/>
      <c r="C146" s="137">
        <v>4640</v>
      </c>
      <c r="D146" s="156" t="s">
        <v>367</v>
      </c>
      <c r="E146" s="701"/>
      <c r="F146" s="449"/>
      <c r="G146" s="245"/>
      <c r="H146" s="700">
        <v>0</v>
      </c>
      <c r="I146" s="476">
        <f t="shared" si="8"/>
        <v>0</v>
      </c>
      <c r="J146" s="221" t="str">
        <f t="shared" si="4"/>
        <v/>
      </c>
      <c r="K146" s="244"/>
      <c r="N146" s="215"/>
      <c r="O146" s="215"/>
      <c r="P146" s="223"/>
      <c r="S146" s="215"/>
      <c r="T146" s="215"/>
      <c r="V146" s="215"/>
      <c r="W146" s="215"/>
    </row>
    <row r="147" spans="1:25" ht="16.5" hidden="1" thickBot="1">
      <c r="A147" s="260">
        <v>600</v>
      </c>
      <c r="B147" s="136"/>
      <c r="C147" s="137">
        <v>4650</v>
      </c>
      <c r="D147" s="156" t="s">
        <v>626</v>
      </c>
      <c r="E147" s="701"/>
      <c r="F147" s="449"/>
      <c r="G147" s="245"/>
      <c r="H147" s="700">
        <v>0</v>
      </c>
      <c r="I147" s="476">
        <f t="shared" si="8"/>
        <v>0</v>
      </c>
      <c r="J147" s="221" t="str">
        <f t="shared" si="4"/>
        <v/>
      </c>
      <c r="K147" s="244"/>
      <c r="N147" s="215"/>
      <c r="O147" s="215"/>
      <c r="P147" s="223"/>
      <c r="S147" s="215"/>
      <c r="T147" s="215"/>
      <c r="V147" s="215"/>
      <c r="W147" s="215"/>
    </row>
    <row r="148" spans="1:25" ht="16.5" hidden="1" thickBot="1">
      <c r="A148" s="260">
        <v>605</v>
      </c>
      <c r="B148" s="136"/>
      <c r="C148" s="137">
        <v>4660</v>
      </c>
      <c r="D148" s="156" t="s">
        <v>353</v>
      </c>
      <c r="E148" s="701"/>
      <c r="F148" s="449"/>
      <c r="G148" s="245"/>
      <c r="H148" s="700">
        <v>0</v>
      </c>
      <c r="I148" s="476">
        <f t="shared" si="8"/>
        <v>0</v>
      </c>
      <c r="J148" s="221" t="str">
        <f t="shared" si="4"/>
        <v/>
      </c>
      <c r="K148" s="244"/>
      <c r="N148" s="215"/>
      <c r="O148" s="215"/>
      <c r="P148" s="223"/>
      <c r="S148" s="215"/>
      <c r="T148" s="215"/>
      <c r="V148" s="215"/>
      <c r="W148" s="215"/>
    </row>
    <row r="149" spans="1:25" ht="16.5" hidden="1" thickBot="1">
      <c r="A149" s="260">
        <v>610</v>
      </c>
      <c r="B149" s="136"/>
      <c r="C149" s="137">
        <v>4670</v>
      </c>
      <c r="D149" s="156" t="s">
        <v>354</v>
      </c>
      <c r="E149" s="701"/>
      <c r="F149" s="449"/>
      <c r="G149" s="245"/>
      <c r="H149" s="700">
        <v>0</v>
      </c>
      <c r="I149" s="476">
        <f t="shared" si="8"/>
        <v>0</v>
      </c>
      <c r="J149" s="221" t="str">
        <f t="shared" si="4"/>
        <v/>
      </c>
      <c r="K149" s="244"/>
      <c r="N149" s="215"/>
      <c r="O149" s="215"/>
      <c r="P149" s="223"/>
      <c r="S149" s="215"/>
      <c r="T149" s="215"/>
      <c r="V149" s="215"/>
      <c r="W149" s="215"/>
    </row>
    <row r="150" spans="1:25" ht="16.5" hidden="1" thickBot="1">
      <c r="A150" s="260">
        <v>615</v>
      </c>
      <c r="B150" s="136"/>
      <c r="C150" s="137">
        <v>4680</v>
      </c>
      <c r="D150" s="157" t="s">
        <v>355</v>
      </c>
      <c r="E150" s="701"/>
      <c r="F150" s="455"/>
      <c r="G150" s="274"/>
      <c r="H150" s="838">
        <v>0</v>
      </c>
      <c r="I150" s="839">
        <f t="shared" si="8"/>
        <v>0</v>
      </c>
      <c r="J150" s="221" t="str">
        <f t="shared" si="4"/>
        <v/>
      </c>
      <c r="K150" s="244"/>
      <c r="N150" s="215"/>
      <c r="O150" s="215"/>
      <c r="P150" s="223"/>
      <c r="S150" s="215"/>
      <c r="T150" s="215"/>
      <c r="V150" s="215"/>
      <c r="W150" s="215"/>
    </row>
    <row r="151" spans="1:25" s="247" customFormat="1" ht="16.5" hidden="1" thickBot="1">
      <c r="A151" s="259">
        <v>575</v>
      </c>
      <c r="B151" s="697">
        <v>4700</v>
      </c>
      <c r="C151" s="947" t="s">
        <v>1712</v>
      </c>
      <c r="D151" s="947"/>
      <c r="E151" s="701"/>
      <c r="F151" s="843">
        <f>SUM(F152:F159)</f>
        <v>0</v>
      </c>
      <c r="G151" s="843">
        <f>SUM(G152:G159)</f>
        <v>0</v>
      </c>
      <c r="H151" s="844">
        <f>SUM(H152:H159)</f>
        <v>0</v>
      </c>
      <c r="I151" s="843">
        <f>SUM(I152:I159)</f>
        <v>0</v>
      </c>
      <c r="J151" s="221" t="str">
        <f t="shared" si="4"/>
        <v/>
      </c>
      <c r="K151" s="244"/>
      <c r="L151" s="215"/>
      <c r="M151" s="215"/>
      <c r="N151" s="219"/>
      <c r="O151" s="219"/>
      <c r="P151" s="223"/>
      <c r="Q151" s="215"/>
      <c r="R151" s="215"/>
      <c r="S151" s="219"/>
      <c r="T151" s="219"/>
      <c r="U151" s="215"/>
      <c r="V151" s="219"/>
      <c r="W151" s="219"/>
      <c r="X151" s="215"/>
      <c r="Y151" s="215"/>
    </row>
    <row r="152" spans="1:25" ht="32.25" hidden="1" thickBot="1">
      <c r="A152" s="260">
        <v>580</v>
      </c>
      <c r="B152" s="136"/>
      <c r="C152" s="137">
        <v>4743</v>
      </c>
      <c r="D152" s="155" t="s">
        <v>1713</v>
      </c>
      <c r="E152" s="701"/>
      <c r="F152" s="449"/>
      <c r="G152" s="245"/>
      <c r="H152" s="700">
        <v>0</v>
      </c>
      <c r="I152" s="476">
        <f t="shared" ref="I152:I159" si="9">F152+G152+H152</f>
        <v>0</v>
      </c>
      <c r="J152" s="221" t="str">
        <f t="shared" si="4"/>
        <v/>
      </c>
      <c r="K152" s="244"/>
      <c r="N152" s="215"/>
      <c r="O152" s="215"/>
      <c r="P152" s="223"/>
      <c r="S152" s="215"/>
      <c r="T152" s="215"/>
      <c r="V152" s="215"/>
      <c r="W152" s="215"/>
    </row>
    <row r="153" spans="1:25" ht="32.25" hidden="1" thickBot="1">
      <c r="A153" s="260">
        <v>585</v>
      </c>
      <c r="B153" s="136"/>
      <c r="C153" s="137">
        <v>4744</v>
      </c>
      <c r="D153" s="156" t="s">
        <v>1714</v>
      </c>
      <c r="E153" s="701"/>
      <c r="F153" s="449"/>
      <c r="G153" s="245"/>
      <c r="H153" s="700">
        <v>0</v>
      </c>
      <c r="I153" s="476">
        <f t="shared" si="9"/>
        <v>0</v>
      </c>
      <c r="J153" s="221" t="str">
        <f t="shared" si="4"/>
        <v/>
      </c>
      <c r="K153" s="244"/>
      <c r="N153" s="215"/>
      <c r="O153" s="215"/>
      <c r="P153" s="223"/>
      <c r="S153" s="215"/>
      <c r="T153" s="215"/>
      <c r="V153" s="215"/>
      <c r="W153" s="215"/>
      <c r="Y153" s="247"/>
    </row>
    <row r="154" spans="1:25" ht="32.25" hidden="1" thickBot="1">
      <c r="A154" s="260">
        <v>590</v>
      </c>
      <c r="B154" s="136"/>
      <c r="C154" s="137">
        <v>4745</v>
      </c>
      <c r="D154" s="156" t="s">
        <v>1715</v>
      </c>
      <c r="E154" s="701"/>
      <c r="F154" s="449"/>
      <c r="G154" s="245"/>
      <c r="H154" s="700">
        <v>0</v>
      </c>
      <c r="I154" s="476">
        <f t="shared" si="9"/>
        <v>0</v>
      </c>
      <c r="J154" s="221" t="str">
        <f t="shared" si="4"/>
        <v/>
      </c>
      <c r="K154" s="244"/>
      <c r="N154" s="215"/>
      <c r="O154" s="215"/>
      <c r="P154" s="223"/>
      <c r="S154" s="215"/>
      <c r="T154" s="215"/>
      <c r="V154" s="215"/>
      <c r="W154" s="215"/>
    </row>
    <row r="155" spans="1:25" ht="32.25" hidden="1" thickBot="1">
      <c r="A155" s="260">
        <v>595</v>
      </c>
      <c r="B155" s="136"/>
      <c r="C155" s="137">
        <v>4749</v>
      </c>
      <c r="D155" s="156" t="s">
        <v>1716</v>
      </c>
      <c r="E155" s="701"/>
      <c r="F155" s="449"/>
      <c r="G155" s="245"/>
      <c r="H155" s="700">
        <v>0</v>
      </c>
      <c r="I155" s="476">
        <f t="shared" si="9"/>
        <v>0</v>
      </c>
      <c r="J155" s="221" t="str">
        <f t="shared" si="4"/>
        <v/>
      </c>
      <c r="K155" s="244"/>
      <c r="N155" s="215"/>
      <c r="O155" s="215"/>
      <c r="P155" s="223"/>
      <c r="S155" s="215"/>
      <c r="T155" s="215"/>
      <c r="V155" s="215"/>
      <c r="W155" s="215"/>
    </row>
    <row r="156" spans="1:25" ht="32.25" hidden="1" thickBot="1">
      <c r="A156" s="260">
        <v>600</v>
      </c>
      <c r="B156" s="136"/>
      <c r="C156" s="137">
        <v>4751</v>
      </c>
      <c r="D156" s="156" t="s">
        <v>1717</v>
      </c>
      <c r="E156" s="701"/>
      <c r="F156" s="449"/>
      <c r="G156" s="245"/>
      <c r="H156" s="700">
        <v>0</v>
      </c>
      <c r="I156" s="476">
        <f t="shared" si="9"/>
        <v>0</v>
      </c>
      <c r="J156" s="221" t="str">
        <f t="shared" si="4"/>
        <v/>
      </c>
      <c r="K156" s="244"/>
      <c r="N156" s="215"/>
      <c r="O156" s="215"/>
      <c r="P156" s="223"/>
      <c r="S156" s="215"/>
      <c r="T156" s="215"/>
      <c r="V156" s="215"/>
      <c r="W156" s="215"/>
    </row>
    <row r="157" spans="1:25" ht="32.25" hidden="1" thickBot="1">
      <c r="A157" s="260">
        <v>605</v>
      </c>
      <c r="B157" s="136"/>
      <c r="C157" s="137">
        <v>4752</v>
      </c>
      <c r="D157" s="156" t="s">
        <v>1718</v>
      </c>
      <c r="E157" s="701"/>
      <c r="F157" s="449"/>
      <c r="G157" s="245"/>
      <c r="H157" s="700">
        <v>0</v>
      </c>
      <c r="I157" s="476">
        <f t="shared" si="9"/>
        <v>0</v>
      </c>
      <c r="J157" s="221" t="str">
        <f t="shared" ref="J157:J168" si="10">(IF($E157&lt;&gt;0,$J$2,IF($I157&lt;&gt;0,$J$2,"")))</f>
        <v/>
      </c>
      <c r="K157" s="244"/>
      <c r="N157" s="215"/>
      <c r="O157" s="215"/>
      <c r="P157" s="223"/>
      <c r="S157" s="215"/>
      <c r="T157" s="215"/>
      <c r="V157" s="215"/>
      <c r="W157" s="215"/>
    </row>
    <row r="158" spans="1:25" ht="32.25" hidden="1" thickBot="1">
      <c r="A158" s="260">
        <v>610</v>
      </c>
      <c r="B158" s="136"/>
      <c r="C158" s="137">
        <v>4753</v>
      </c>
      <c r="D158" s="156" t="s">
        <v>1719</v>
      </c>
      <c r="E158" s="701"/>
      <c r="F158" s="449"/>
      <c r="G158" s="245"/>
      <c r="H158" s="700">
        <v>0</v>
      </c>
      <c r="I158" s="476">
        <f t="shared" si="9"/>
        <v>0</v>
      </c>
      <c r="J158" s="221" t="str">
        <f t="shared" si="10"/>
        <v/>
      </c>
      <c r="K158" s="244"/>
      <c r="N158" s="215"/>
      <c r="O158" s="215"/>
      <c r="P158" s="223"/>
      <c r="S158" s="215"/>
      <c r="T158" s="215"/>
      <c r="V158" s="215"/>
      <c r="W158" s="215"/>
    </row>
    <row r="159" spans="1:25" ht="32.25" hidden="1" thickBot="1">
      <c r="A159" s="260">
        <v>615</v>
      </c>
      <c r="B159" s="136"/>
      <c r="C159" s="137">
        <v>4759</v>
      </c>
      <c r="D159" s="157" t="s">
        <v>1720</v>
      </c>
      <c r="E159" s="701"/>
      <c r="F159" s="455"/>
      <c r="G159" s="274"/>
      <c r="H159" s="838">
        <v>0</v>
      </c>
      <c r="I159" s="839">
        <f t="shared" si="9"/>
        <v>0</v>
      </c>
      <c r="J159" s="221" t="str">
        <f t="shared" si="10"/>
        <v/>
      </c>
      <c r="K159" s="244"/>
      <c r="N159" s="215"/>
      <c r="O159" s="215"/>
      <c r="P159" s="223"/>
      <c r="S159" s="215"/>
      <c r="T159" s="215"/>
      <c r="V159" s="215"/>
      <c r="W159" s="215"/>
    </row>
    <row r="160" spans="1:25" s="247" customFormat="1" ht="18" hidden="1" customHeight="1">
      <c r="A160" s="259">
        <v>575</v>
      </c>
      <c r="B160" s="697">
        <v>4800</v>
      </c>
      <c r="C160" s="947" t="s">
        <v>281</v>
      </c>
      <c r="D160" s="947"/>
      <c r="E160" s="701"/>
      <c r="F160" s="843">
        <f>SUM(F161:F168)</f>
        <v>0</v>
      </c>
      <c r="G160" s="843">
        <f>SUM(G161:G168)</f>
        <v>0</v>
      </c>
      <c r="H160" s="844">
        <f>SUM(H161:H168)</f>
        <v>0</v>
      </c>
      <c r="I160" s="843">
        <f>SUM(I161:I168)</f>
        <v>0</v>
      </c>
      <c r="J160" s="221" t="str">
        <f t="shared" si="10"/>
        <v/>
      </c>
      <c r="K160" s="244"/>
      <c r="L160" s="215"/>
      <c r="M160" s="215"/>
      <c r="N160" s="219"/>
      <c r="O160" s="219"/>
      <c r="P160" s="223"/>
      <c r="Q160" s="215"/>
      <c r="R160" s="215"/>
      <c r="S160" s="219"/>
      <c r="T160" s="219"/>
      <c r="U160" s="215"/>
      <c r="V160" s="219"/>
      <c r="W160" s="219"/>
      <c r="X160" s="215"/>
      <c r="Y160" s="215"/>
    </row>
    <row r="161" spans="1:25" ht="16.5" hidden="1" thickBot="1">
      <c r="A161" s="260">
        <v>580</v>
      </c>
      <c r="B161" s="136"/>
      <c r="C161" s="137">
        <v>4810</v>
      </c>
      <c r="D161" s="155" t="s">
        <v>282</v>
      </c>
      <c r="E161" s="701"/>
      <c r="F161" s="449"/>
      <c r="G161" s="245"/>
      <c r="H161" s="700">
        <v>0</v>
      </c>
      <c r="I161" s="476">
        <f t="shared" ref="I161:I168" si="11">F161+G161+H161</f>
        <v>0</v>
      </c>
      <c r="J161" s="221" t="str">
        <f t="shared" si="10"/>
        <v/>
      </c>
      <c r="K161" s="244"/>
      <c r="N161" s="215"/>
      <c r="O161" s="215"/>
      <c r="P161" s="223"/>
      <c r="S161" s="215"/>
      <c r="T161" s="215"/>
      <c r="V161" s="215"/>
      <c r="W161" s="215"/>
    </row>
    <row r="162" spans="1:25" ht="32.25" hidden="1" thickBot="1">
      <c r="A162" s="260">
        <v>585</v>
      </c>
      <c r="B162" s="136"/>
      <c r="C162" s="137">
        <v>4820</v>
      </c>
      <c r="D162" s="156" t="s">
        <v>283</v>
      </c>
      <c r="E162" s="701"/>
      <c r="F162" s="449"/>
      <c r="G162" s="245"/>
      <c r="H162" s="700">
        <v>0</v>
      </c>
      <c r="I162" s="476">
        <f t="shared" si="11"/>
        <v>0</v>
      </c>
      <c r="J162" s="221" t="str">
        <f t="shared" si="10"/>
        <v/>
      </c>
      <c r="K162" s="244"/>
      <c r="N162" s="215"/>
      <c r="O162" s="215"/>
      <c r="P162" s="223"/>
      <c r="S162" s="215"/>
      <c r="T162" s="215"/>
      <c r="V162" s="215"/>
      <c r="W162" s="215"/>
      <c r="Y162" s="247"/>
    </row>
    <row r="163" spans="1:25" ht="16.5" hidden="1" thickBot="1">
      <c r="A163" s="260">
        <v>590</v>
      </c>
      <c r="B163" s="136"/>
      <c r="C163" s="137">
        <v>4830</v>
      </c>
      <c r="D163" s="156" t="s">
        <v>284</v>
      </c>
      <c r="E163" s="701"/>
      <c r="F163" s="449"/>
      <c r="G163" s="245"/>
      <c r="H163" s="700">
        <v>0</v>
      </c>
      <c r="I163" s="476">
        <f t="shared" si="11"/>
        <v>0</v>
      </c>
      <c r="J163" s="221" t="str">
        <f t="shared" si="10"/>
        <v/>
      </c>
      <c r="K163" s="244"/>
      <c r="N163" s="215"/>
      <c r="O163" s="215"/>
      <c r="P163" s="223"/>
      <c r="S163" s="215"/>
      <c r="T163" s="215"/>
      <c r="V163" s="215"/>
      <c r="W163" s="215"/>
    </row>
    <row r="164" spans="1:25" ht="32.25" hidden="1" thickBot="1">
      <c r="A164" s="260">
        <v>595</v>
      </c>
      <c r="B164" s="136"/>
      <c r="C164" s="137">
        <v>4840</v>
      </c>
      <c r="D164" s="156" t="s">
        <v>285</v>
      </c>
      <c r="E164" s="701"/>
      <c r="F164" s="449"/>
      <c r="G164" s="245"/>
      <c r="H164" s="700">
        <v>0</v>
      </c>
      <c r="I164" s="476">
        <f t="shared" si="11"/>
        <v>0</v>
      </c>
      <c r="J164" s="221" t="str">
        <f t="shared" si="10"/>
        <v/>
      </c>
      <c r="K164" s="244"/>
      <c r="N164" s="215"/>
      <c r="O164" s="215"/>
      <c r="P164" s="223"/>
      <c r="S164" s="215"/>
      <c r="T164" s="215"/>
      <c r="V164" s="215"/>
      <c r="W164" s="215"/>
    </row>
    <row r="165" spans="1:25" ht="32.25" hidden="1" thickBot="1">
      <c r="A165" s="260">
        <v>600</v>
      </c>
      <c r="B165" s="136"/>
      <c r="C165" s="137">
        <v>4850</v>
      </c>
      <c r="D165" s="156" t="s">
        <v>286</v>
      </c>
      <c r="E165" s="701"/>
      <c r="F165" s="449"/>
      <c r="G165" s="245"/>
      <c r="H165" s="700">
        <v>0</v>
      </c>
      <c r="I165" s="476">
        <f t="shared" si="11"/>
        <v>0</v>
      </c>
      <c r="J165" s="221" t="str">
        <f t="shared" si="10"/>
        <v/>
      </c>
      <c r="K165" s="244"/>
      <c r="N165" s="215"/>
      <c r="O165" s="215"/>
      <c r="P165" s="223"/>
      <c r="S165" s="215"/>
      <c r="T165" s="215"/>
      <c r="V165" s="215"/>
      <c r="W165" s="215"/>
    </row>
    <row r="166" spans="1:25" ht="32.25" hidden="1" thickBot="1">
      <c r="A166" s="260">
        <v>605</v>
      </c>
      <c r="B166" s="136"/>
      <c r="C166" s="137">
        <v>4860</v>
      </c>
      <c r="D166" s="156" t="s">
        <v>287</v>
      </c>
      <c r="E166" s="701"/>
      <c r="F166" s="449"/>
      <c r="G166" s="245"/>
      <c r="H166" s="700">
        <v>0</v>
      </c>
      <c r="I166" s="476">
        <f t="shared" si="11"/>
        <v>0</v>
      </c>
      <c r="J166" s="221" t="str">
        <f t="shared" si="10"/>
        <v/>
      </c>
      <c r="K166" s="244"/>
      <c r="N166" s="215"/>
      <c r="O166" s="215"/>
      <c r="P166" s="223"/>
      <c r="S166" s="215"/>
      <c r="T166" s="215"/>
      <c r="V166" s="215"/>
      <c r="W166" s="215"/>
    </row>
    <row r="167" spans="1:25" ht="32.25" hidden="1" thickBot="1">
      <c r="A167" s="260">
        <v>610</v>
      </c>
      <c r="B167" s="136"/>
      <c r="C167" s="137">
        <v>4870</v>
      </c>
      <c r="D167" s="156" t="s">
        <v>288</v>
      </c>
      <c r="E167" s="701"/>
      <c r="F167" s="449"/>
      <c r="G167" s="245"/>
      <c r="H167" s="700">
        <v>0</v>
      </c>
      <c r="I167" s="476">
        <f t="shared" si="11"/>
        <v>0</v>
      </c>
      <c r="J167" s="221" t="str">
        <f t="shared" si="10"/>
        <v/>
      </c>
      <c r="K167" s="244"/>
      <c r="N167" s="215"/>
      <c r="O167" s="215"/>
      <c r="P167" s="223"/>
      <c r="S167" s="215"/>
      <c r="T167" s="215"/>
      <c r="V167" s="215"/>
      <c r="W167" s="215"/>
    </row>
    <row r="168" spans="1:25" ht="32.25" hidden="1" thickBot="1">
      <c r="A168" s="260">
        <v>615</v>
      </c>
      <c r="B168" s="136"/>
      <c r="C168" s="137">
        <v>4880</v>
      </c>
      <c r="D168" s="157" t="s">
        <v>289</v>
      </c>
      <c r="E168" s="779"/>
      <c r="F168" s="455"/>
      <c r="G168" s="274"/>
      <c r="H168" s="700">
        <v>0</v>
      </c>
      <c r="I168" s="476">
        <f t="shared" si="11"/>
        <v>0</v>
      </c>
      <c r="J168" s="221" t="str">
        <f t="shared" si="10"/>
        <v/>
      </c>
      <c r="K168" s="244"/>
      <c r="N168" s="215"/>
      <c r="O168" s="215"/>
      <c r="P168" s="223"/>
      <c r="S168" s="215"/>
      <c r="T168" s="215"/>
      <c r="V168" s="215"/>
      <c r="W168" s="215"/>
    </row>
    <row r="169" spans="1:25" s="227" customFormat="1" ht="16.5" thickBot="1">
      <c r="A169" s="275">
        <v>620</v>
      </c>
      <c r="B169" s="825"/>
      <c r="C169" s="826" t="s">
        <v>1258</v>
      </c>
      <c r="D169" s="827" t="s">
        <v>1745</v>
      </c>
      <c r="E169" s="780"/>
      <c r="F169" s="828">
        <f>SUM(F22,F28,F33,F39,F47,F52,F58,F61,F64,F65,F72,F73,F74,F90,F93,F94,F108,F112,F121,F125,F137,F138,F139,F142,F151,F160)</f>
        <v>0</v>
      </c>
      <c r="G169" s="828">
        <f>SUM(G22,G28,G33,G39,G47,G52,G58,G61,G64,G65,G72,G73,G74,G90,G93,G94,G108,G112,G121,G125,G137,G138,G139,G142,G151,G160)</f>
        <v>0</v>
      </c>
      <c r="H169" s="828">
        <f>SUM(H22,H28,H33,H39,H47,H52,H58,H61,H64,H65,H72,H73,H74,H90,H93,H94,H108,H112,H121,H125,H137,H138,H139,H142,H151,H160)</f>
        <v>0</v>
      </c>
      <c r="I169" s="828">
        <f>SUM(I22,I28,I33,I39,I47,I52,I58,I61,I64,I65,I72,I73,I74,I90,I93,I94,I108,I112,I121,I125,I137,I138,I139,I142,I151,I160)</f>
        <v>0</v>
      </c>
      <c r="J169" s="221">
        <v>1</v>
      </c>
      <c r="K169" s="222"/>
      <c r="L169" s="215"/>
      <c r="M169" s="215"/>
      <c r="N169" s="219"/>
      <c r="O169" s="219"/>
      <c r="P169" s="223"/>
      <c r="Q169" s="215"/>
      <c r="R169" s="215"/>
      <c r="S169" s="219"/>
      <c r="T169" s="219"/>
      <c r="U169" s="215"/>
      <c r="V169" s="219"/>
      <c r="W169" s="219"/>
      <c r="X169" s="215"/>
      <c r="Y169" s="215"/>
    </row>
    <row r="170" spans="1:25" ht="30" customHeight="1">
      <c r="A170" s="874">
        <v>113</v>
      </c>
      <c r="B170" s="873"/>
      <c r="C170" s="874"/>
      <c r="D170" s="872" t="s">
        <v>1742</v>
      </c>
      <c r="E170" s="701"/>
      <c r="F170" s="700">
        <v>0</v>
      </c>
      <c r="G170" s="448"/>
      <c r="H170" s="700">
        <v>0</v>
      </c>
      <c r="I170" s="700">
        <v>0</v>
      </c>
      <c r="J170" s="221">
        <v>1</v>
      </c>
      <c r="K170" s="244"/>
      <c r="N170" s="215"/>
      <c r="O170" s="215"/>
      <c r="P170" s="223"/>
      <c r="S170" s="215"/>
      <c r="T170" s="215"/>
      <c r="V170" s="215"/>
      <c r="W170" s="215"/>
    </row>
    <row r="171" spans="1:25" s="227" customFormat="1" ht="7.5" customHeight="1">
      <c r="B171" s="151"/>
      <c r="C171" s="158"/>
      <c r="D171" s="139"/>
      <c r="E171" s="277"/>
      <c r="F171" s="277"/>
      <c r="G171" s="277"/>
      <c r="H171" s="277"/>
      <c r="I171" s="277"/>
      <c r="J171" s="221">
        <v>1</v>
      </c>
      <c r="K171" s="222"/>
      <c r="L171" s="215"/>
      <c r="M171" s="215"/>
      <c r="N171" s="219"/>
      <c r="O171" s="219"/>
      <c r="P171" s="223"/>
    </row>
    <row r="172" spans="1:25" s="227" customFormat="1">
      <c r="B172" s="215"/>
      <c r="C172" s="215"/>
      <c r="D172" s="216"/>
      <c r="E172" s="278"/>
      <c r="F172" s="278"/>
      <c r="G172" s="278"/>
      <c r="H172" s="278"/>
      <c r="I172" s="278"/>
      <c r="J172" s="221">
        <v>1</v>
      </c>
      <c r="K172" s="222"/>
      <c r="L172" s="215"/>
      <c r="M172" s="215"/>
      <c r="N172" s="219"/>
      <c r="O172" s="219"/>
      <c r="P172" s="223"/>
    </row>
    <row r="173" spans="1:25" s="227" customFormat="1">
      <c r="B173" s="215"/>
      <c r="C173" s="215"/>
      <c r="D173" s="228"/>
      <c r="E173" s="278"/>
      <c r="F173" s="278"/>
      <c r="G173" s="278"/>
      <c r="H173" s="278"/>
      <c r="I173" s="278"/>
      <c r="J173" s="221">
        <v>1</v>
      </c>
      <c r="K173" s="222"/>
      <c r="L173" s="215"/>
      <c r="M173" s="215"/>
      <c r="N173" s="219"/>
      <c r="O173" s="219"/>
      <c r="P173" s="223"/>
    </row>
    <row r="174" spans="1:25" s="227" customFormat="1" ht="39" customHeight="1">
      <c r="B174" s="899" t="str">
        <f>$B$7</f>
        <v>БЮДЖЕТ - НАЧАЛЕН ПЛАН
ПО ПЪЛНА ЕДИННА БЮДЖЕТНА КЛАСИФИКАЦИЯ</v>
      </c>
      <c r="C174" s="900"/>
      <c r="D174" s="900"/>
      <c r="E174" s="278"/>
      <c r="F174" s="278"/>
      <c r="G174" s="278"/>
      <c r="H174" s="278"/>
      <c r="I174" s="278"/>
      <c r="J174" s="221">
        <v>1</v>
      </c>
      <c r="K174" s="222"/>
      <c r="L174" s="215"/>
      <c r="M174" s="215"/>
      <c r="N174" s="219"/>
      <c r="O174" s="219"/>
      <c r="P174" s="223"/>
    </row>
    <row r="175" spans="1:25" s="227" customFormat="1">
      <c r="B175" s="215"/>
      <c r="C175" s="215"/>
      <c r="D175" s="228"/>
      <c r="E175" s="704" t="s">
        <v>1677</v>
      </c>
      <c r="F175" s="704" t="s">
        <v>1545</v>
      </c>
      <c r="G175" s="278"/>
      <c r="H175" s="278"/>
      <c r="I175" s="278"/>
      <c r="J175" s="221">
        <v>1</v>
      </c>
      <c r="K175" s="222"/>
      <c r="L175" s="215"/>
      <c r="M175" s="215"/>
      <c r="N175" s="219"/>
      <c r="O175" s="219"/>
      <c r="P175" s="223"/>
    </row>
    <row r="176" spans="1:25" s="227" customFormat="1" ht="38.25" customHeight="1">
      <c r="B176" s="901" t="str">
        <f>$B$9</f>
        <v>ОУ"ХР.БОТЕВ"с.ЛЕВКА</v>
      </c>
      <c r="C176" s="902"/>
      <c r="D176" s="903"/>
      <c r="E176" s="686">
        <f>$E$9</f>
        <v>44197</v>
      </c>
      <c r="F176" s="687">
        <f>$F$9</f>
        <v>44561</v>
      </c>
      <c r="G176" s="278"/>
      <c r="H176" s="278"/>
      <c r="I176" s="278"/>
      <c r="J176" s="221">
        <v>1</v>
      </c>
      <c r="K176" s="222"/>
      <c r="L176" s="215"/>
      <c r="M176" s="215"/>
      <c r="N176" s="219"/>
      <c r="O176" s="219"/>
      <c r="P176" s="223"/>
    </row>
    <row r="177" spans="1:25" s="227" customFormat="1">
      <c r="B177" s="230" t="str">
        <f>$B$10</f>
        <v>(наименование на разпоредителя с бюджет)</v>
      </c>
      <c r="C177" s="215"/>
      <c r="D177" s="216"/>
      <c r="E177" s="278"/>
      <c r="F177" s="703">
        <f>$F$10</f>
        <v>0</v>
      </c>
      <c r="G177" s="278"/>
      <c r="H177" s="278"/>
      <c r="I177" s="278"/>
      <c r="J177" s="221">
        <v>1</v>
      </c>
      <c r="K177" s="222"/>
      <c r="L177" s="215"/>
      <c r="M177" s="215"/>
      <c r="N177" s="219"/>
      <c r="O177" s="219"/>
      <c r="P177" s="223"/>
    </row>
    <row r="178" spans="1:25" s="227" customFormat="1" ht="12.75" customHeight="1">
      <c r="B178" s="230"/>
      <c r="C178" s="215"/>
      <c r="D178" s="216"/>
      <c r="E178" s="281"/>
      <c r="F178" s="278"/>
      <c r="G178" s="278"/>
      <c r="H178" s="278"/>
      <c r="I178" s="278"/>
      <c r="J178" s="221">
        <v>1</v>
      </c>
      <c r="K178" s="222"/>
      <c r="L178" s="230"/>
      <c r="M178" s="215"/>
      <c r="N178" s="216"/>
      <c r="O178" s="282"/>
      <c r="P178" s="223"/>
      <c r="Q178" s="230"/>
      <c r="R178" s="215"/>
      <c r="S178" s="216"/>
      <c r="T178" s="282"/>
      <c r="U178" s="215"/>
      <c r="V178" s="216"/>
      <c r="W178" s="282"/>
    </row>
    <row r="179" spans="1:25" s="227" customFormat="1" ht="38.25" customHeight="1">
      <c r="B179" s="916" t="str">
        <f>$B$12</f>
        <v>Свиленград</v>
      </c>
      <c r="C179" s="917"/>
      <c r="D179" s="918"/>
      <c r="E179" s="702" t="s">
        <v>1678</v>
      </c>
      <c r="F179" s="688" t="str">
        <f>$F$12</f>
        <v>7606</v>
      </c>
      <c r="G179" s="278"/>
      <c r="H179" s="278"/>
      <c r="I179" s="278"/>
      <c r="J179" s="221">
        <v>1</v>
      </c>
      <c r="K179" s="222"/>
      <c r="L179" s="929"/>
      <c r="M179" s="930"/>
      <c r="N179" s="930"/>
      <c r="O179" s="282"/>
      <c r="P179" s="223"/>
      <c r="Q179" s="929"/>
      <c r="R179" s="930"/>
      <c r="S179" s="930"/>
      <c r="T179" s="282"/>
      <c r="U179" s="215"/>
      <c r="V179" s="219"/>
      <c r="W179" s="282"/>
    </row>
    <row r="180" spans="1:25" s="227" customFormat="1">
      <c r="B180" s="689" t="str">
        <f>$B$13</f>
        <v>(наименование на първостепенния разпоредител с бюджет)</v>
      </c>
      <c r="C180" s="215"/>
      <c r="D180" s="216"/>
      <c r="E180" s="281" t="s">
        <v>1679</v>
      </c>
      <c r="F180" s="278"/>
      <c r="G180" s="278"/>
      <c r="H180" s="278"/>
      <c r="I180" s="278"/>
      <c r="J180" s="221">
        <v>1</v>
      </c>
      <c r="K180" s="222"/>
      <c r="L180" s="230"/>
      <c r="M180" s="215"/>
      <c r="N180" s="216"/>
      <c r="O180" s="282"/>
      <c r="P180" s="223"/>
      <c r="Q180" s="230"/>
      <c r="R180" s="215"/>
      <c r="S180" s="216"/>
      <c r="T180" s="282"/>
      <c r="U180" s="215"/>
      <c r="V180" s="216"/>
      <c r="W180" s="282"/>
    </row>
    <row r="181" spans="1:25" s="227" customFormat="1" ht="21.75" customHeight="1">
      <c r="B181" s="151"/>
      <c r="C181" s="158"/>
      <c r="D181" s="441"/>
      <c r="E181" s="277"/>
      <c r="F181" s="277"/>
      <c r="G181" s="277"/>
      <c r="H181" s="277"/>
      <c r="I181" s="277"/>
      <c r="J181" s="221">
        <v>1</v>
      </c>
      <c r="K181" s="222"/>
      <c r="L181" s="278"/>
      <c r="M181" s="278"/>
      <c r="N181" s="282"/>
      <c r="O181" s="282"/>
      <c r="P181" s="223"/>
      <c r="Q181" s="278"/>
      <c r="R181" s="278"/>
      <c r="S181" s="282"/>
      <c r="T181" s="282"/>
      <c r="U181" s="278"/>
      <c r="V181" s="282"/>
      <c r="W181" s="282"/>
    </row>
    <row r="182" spans="1:25" s="227" customFormat="1" ht="16.5" thickBot="1">
      <c r="B182" s="215"/>
      <c r="C182" s="215"/>
      <c r="D182" s="228"/>
      <c r="E182" s="278"/>
      <c r="F182" s="281"/>
      <c r="G182" s="281"/>
      <c r="H182" s="281"/>
      <c r="I182" s="281" t="s">
        <v>1680</v>
      </c>
      <c r="J182" s="221">
        <v>1</v>
      </c>
      <c r="K182" s="222"/>
      <c r="L182" s="283" t="s">
        <v>91</v>
      </c>
      <c r="M182" s="278"/>
      <c r="N182" s="282"/>
      <c r="O182" s="284" t="s">
        <v>1680</v>
      </c>
      <c r="P182" s="223"/>
      <c r="Q182" s="285" t="s">
        <v>92</v>
      </c>
      <c r="R182" s="286"/>
      <c r="S182" s="287"/>
      <c r="T182" s="288"/>
      <c r="U182" s="286"/>
      <c r="V182" s="287"/>
      <c r="W182" s="288" t="s">
        <v>1680</v>
      </c>
    </row>
    <row r="183" spans="1:25" s="227" customFormat="1" ht="31.5" customHeight="1" thickBot="1">
      <c r="B183" s="707"/>
      <c r="C183" s="708"/>
      <c r="D183" s="709" t="s">
        <v>1259</v>
      </c>
      <c r="E183" s="829"/>
      <c r="F183" s="926" t="s">
        <v>1481</v>
      </c>
      <c r="G183" s="927"/>
      <c r="H183" s="927"/>
      <c r="I183" s="928"/>
      <c r="J183" s="221">
        <v>1</v>
      </c>
      <c r="K183" s="222"/>
      <c r="L183" s="931" t="s">
        <v>1809</v>
      </c>
      <c r="M183" s="931" t="s">
        <v>1810</v>
      </c>
      <c r="N183" s="924" t="s">
        <v>1811</v>
      </c>
      <c r="O183" s="924" t="s">
        <v>93</v>
      </c>
      <c r="P183" s="222"/>
      <c r="Q183" s="924" t="s">
        <v>1812</v>
      </c>
      <c r="R183" s="924" t="s">
        <v>1813</v>
      </c>
      <c r="S183" s="924" t="s">
        <v>1814</v>
      </c>
      <c r="T183" s="924" t="s">
        <v>94</v>
      </c>
      <c r="U183" s="289" t="s">
        <v>95</v>
      </c>
      <c r="V183" s="289"/>
      <c r="W183" s="290"/>
      <c r="X183" s="921" t="s">
        <v>96</v>
      </c>
    </row>
    <row r="184" spans="1:25" s="227" customFormat="1" ht="44.25" customHeight="1" thickBot="1">
      <c r="B184" s="710" t="s">
        <v>1596</v>
      </c>
      <c r="C184" s="711" t="s">
        <v>1681</v>
      </c>
      <c r="D184" s="712" t="s">
        <v>1017</v>
      </c>
      <c r="E184" s="780"/>
      <c r="F184" s="713" t="str">
        <f>+F20</f>
        <v>държавни дейности</v>
      </c>
      <c r="G184" s="713" t="str">
        <f>+G20</f>
        <v>местни дейности</v>
      </c>
      <c r="H184" s="713" t="str">
        <f>+H20</f>
        <v>дофинансиране</v>
      </c>
      <c r="I184" s="714" t="str">
        <f>+I20</f>
        <v>Общо</v>
      </c>
      <c r="J184" s="221">
        <v>1</v>
      </c>
      <c r="K184" s="222"/>
      <c r="L184" s="932"/>
      <c r="M184" s="932"/>
      <c r="N184" s="933"/>
      <c r="O184" s="933"/>
      <c r="P184" s="222"/>
      <c r="Q184" s="925"/>
      <c r="R184" s="925"/>
      <c r="S184" s="925"/>
      <c r="T184" s="925"/>
      <c r="U184" s="293">
        <v>2021</v>
      </c>
      <c r="V184" s="293">
        <v>2022</v>
      </c>
      <c r="W184" s="293" t="s">
        <v>1805</v>
      </c>
      <c r="X184" s="922"/>
    </row>
    <row r="185" spans="1:25" s="227" customFormat="1" ht="19.5" thickBot="1">
      <c r="B185" s="614"/>
      <c r="C185" s="294"/>
      <c r="D185" s="295" t="s">
        <v>1260</v>
      </c>
      <c r="E185" s="780"/>
      <c r="F185" s="296"/>
      <c r="G185" s="296"/>
      <c r="H185" s="483"/>
      <c r="I185" s="483"/>
      <c r="J185" s="221">
        <v>1</v>
      </c>
      <c r="K185" s="222"/>
      <c r="L185" s="297" t="s">
        <v>97</v>
      </c>
      <c r="M185" s="297" t="s">
        <v>98</v>
      </c>
      <c r="N185" s="298" t="s">
        <v>99</v>
      </c>
      <c r="O185" s="298" t="s">
        <v>100</v>
      </c>
      <c r="P185" s="222"/>
      <c r="Q185" s="299" t="s">
        <v>101</v>
      </c>
      <c r="R185" s="299" t="s">
        <v>102</v>
      </c>
      <c r="S185" s="299" t="s">
        <v>103</v>
      </c>
      <c r="T185" s="299" t="s">
        <v>104</v>
      </c>
      <c r="U185" s="299" t="s">
        <v>1042</v>
      </c>
      <c r="V185" s="299" t="s">
        <v>1043</v>
      </c>
      <c r="W185" s="299" t="s">
        <v>1044</v>
      </c>
      <c r="X185" s="300" t="s">
        <v>1045</v>
      </c>
    </row>
    <row r="186" spans="1:25" s="227" customFormat="1" ht="78.75" customHeight="1" thickBot="1">
      <c r="B186" s="301"/>
      <c r="C186" s="302"/>
      <c r="D186" s="301"/>
      <c r="E186" s="726"/>
      <c r="F186" s="303"/>
      <c r="G186" s="303"/>
      <c r="H186" s="303"/>
      <c r="I186" s="303"/>
      <c r="J186" s="221">
        <v>1</v>
      </c>
      <c r="K186" s="222"/>
      <c r="L186" s="304" t="s">
        <v>1046</v>
      </c>
      <c r="M186" s="304" t="s">
        <v>1046</v>
      </c>
      <c r="N186" s="304" t="s">
        <v>1047</v>
      </c>
      <c r="O186" s="304" t="s">
        <v>1048</v>
      </c>
      <c r="P186" s="305"/>
      <c r="Q186" s="304" t="s">
        <v>1046</v>
      </c>
      <c r="R186" s="304" t="s">
        <v>1046</v>
      </c>
      <c r="S186" s="304" t="s">
        <v>1049</v>
      </c>
      <c r="T186" s="304" t="s">
        <v>1050</v>
      </c>
      <c r="U186" s="304" t="s">
        <v>1046</v>
      </c>
      <c r="V186" s="304" t="s">
        <v>1046</v>
      </c>
      <c r="W186" s="304" t="s">
        <v>1046</v>
      </c>
      <c r="X186" s="306" t="s">
        <v>1051</v>
      </c>
    </row>
    <row r="187" spans="1:25" s="247" customFormat="1" ht="34.5" customHeight="1" thickBot="1">
      <c r="A187" s="259">
        <v>5</v>
      </c>
      <c r="B187" s="705">
        <v>100</v>
      </c>
      <c r="C187" s="923" t="s">
        <v>1261</v>
      </c>
      <c r="D187" s="923"/>
      <c r="E187" s="706"/>
      <c r="F187" s="706">
        <f>SUMIF($B$607:$B$12312,$B187,F$607:F$12312)</f>
        <v>419810</v>
      </c>
      <c r="G187" s="706">
        <f>SUMIF($B$607:$B$12312,$B187,G$607:G$12312)</f>
        <v>0</v>
      </c>
      <c r="H187" s="706">
        <f>SUMIF($B$607:$B$12312,$B187,H$607:H$12312)</f>
        <v>0</v>
      </c>
      <c r="I187" s="706">
        <f>SUMIF($B$607:$B$12312,$B187,I$607:I$12312)</f>
        <v>419810</v>
      </c>
      <c r="J187" s="221">
        <f t="shared" ref="J187:J253" si="12">(IF($E187&lt;&gt;0,$J$2,IF($I187&lt;&gt;0,$J$2,"")))</f>
        <v>1</v>
      </c>
      <c r="K187" s="244"/>
      <c r="L187" s="518">
        <f>SUMIF($B$607:$B$12312,$B187,L$607:L$12312)</f>
        <v>0</v>
      </c>
      <c r="M187" s="519">
        <f>SUMIF($B$607:$B$12312,$B187,M$607:M$12312)</f>
        <v>0</v>
      </c>
      <c r="N187" s="519">
        <f>SUMIF($B$607:$B$12312,$B187,N$607:N$12312)</f>
        <v>419810</v>
      </c>
      <c r="O187" s="519">
        <f>SUMIF($B$607:$B$12312,$B187,O$607:O$12312)</f>
        <v>-419810</v>
      </c>
      <c r="P187" s="244"/>
      <c r="Q187" s="770">
        <f t="shared" ref="Q187:W187" si="13">SUMIF($B$607:$B$12312,$B187,Q$607:Q$12312)</f>
        <v>0</v>
      </c>
      <c r="R187" s="770">
        <f t="shared" si="13"/>
        <v>0</v>
      </c>
      <c r="S187" s="770">
        <f t="shared" si="13"/>
        <v>0</v>
      </c>
      <c r="T187" s="770">
        <f t="shared" si="13"/>
        <v>0</v>
      </c>
      <c r="U187" s="770">
        <f t="shared" si="13"/>
        <v>0</v>
      </c>
      <c r="V187" s="770">
        <f t="shared" si="13"/>
        <v>0</v>
      </c>
      <c r="W187" s="770">
        <f t="shared" si="13"/>
        <v>0</v>
      </c>
      <c r="X187" s="615">
        <f>T187-U187-V187-W187</f>
        <v>0</v>
      </c>
      <c r="Y187" s="227"/>
    </row>
    <row r="188" spans="1:25" ht="19.5" customHeight="1" thickBot="1">
      <c r="A188" s="260">
        <v>10</v>
      </c>
      <c r="B188" s="140"/>
      <c r="C188" s="144">
        <v>101</v>
      </c>
      <c r="D188" s="138" t="s">
        <v>1262</v>
      </c>
      <c r="E188" s="701"/>
      <c r="F188" s="249">
        <f t="shared" ref="F188:I189" si="14">SUMIF($C$607:$C$12312,$C188,F$607:F$12312)</f>
        <v>419810</v>
      </c>
      <c r="G188" s="249">
        <f t="shared" si="14"/>
        <v>0</v>
      </c>
      <c r="H188" s="249">
        <f t="shared" si="14"/>
        <v>0</v>
      </c>
      <c r="I188" s="249">
        <f t="shared" si="14"/>
        <v>419810</v>
      </c>
      <c r="J188" s="221">
        <f t="shared" si="12"/>
        <v>1</v>
      </c>
      <c r="K188" s="244"/>
      <c r="L188" s="314">
        <f t="shared" ref="L188:O189" si="15">SUMIF($C$607:$C$12312,$C188,L$607:L$12312)</f>
        <v>0</v>
      </c>
      <c r="M188" s="315">
        <f t="shared" si="15"/>
        <v>0</v>
      </c>
      <c r="N188" s="315">
        <f t="shared" si="15"/>
        <v>419810</v>
      </c>
      <c r="O188" s="315">
        <f t="shared" si="15"/>
        <v>-419810</v>
      </c>
      <c r="P188" s="244"/>
      <c r="Q188" s="771">
        <f t="shared" ref="Q188:W189" si="16">SUMIF($C$607:$C$12312,$C188,Q$607:Q$12312)</f>
        <v>0</v>
      </c>
      <c r="R188" s="771">
        <f t="shared" si="16"/>
        <v>0</v>
      </c>
      <c r="S188" s="771">
        <f t="shared" si="16"/>
        <v>0</v>
      </c>
      <c r="T188" s="771">
        <f t="shared" si="16"/>
        <v>0</v>
      </c>
      <c r="U188" s="771">
        <f t="shared" si="16"/>
        <v>0</v>
      </c>
      <c r="V188" s="771">
        <f t="shared" si="16"/>
        <v>0</v>
      </c>
      <c r="W188" s="771">
        <f t="shared" si="16"/>
        <v>0</v>
      </c>
      <c r="X188" s="313">
        <f t="shared" ref="X188:X253" si="17">T188-U188-V188-W188</f>
        <v>0</v>
      </c>
      <c r="Y188" s="227"/>
    </row>
    <row r="189" spans="1:25" ht="19.5" hidden="1" thickBot="1">
      <c r="A189" s="260">
        <v>15</v>
      </c>
      <c r="B189" s="140"/>
      <c r="C189" s="137">
        <v>102</v>
      </c>
      <c r="D189" s="139" t="s">
        <v>1263</v>
      </c>
      <c r="E189" s="701"/>
      <c r="F189" s="249">
        <f t="shared" si="14"/>
        <v>0</v>
      </c>
      <c r="G189" s="249">
        <f t="shared" si="14"/>
        <v>0</v>
      </c>
      <c r="H189" s="249">
        <f t="shared" si="14"/>
        <v>0</v>
      </c>
      <c r="I189" s="249">
        <f t="shared" si="14"/>
        <v>0</v>
      </c>
      <c r="J189" s="221" t="str">
        <f t="shared" si="12"/>
        <v/>
      </c>
      <c r="K189" s="244"/>
      <c r="L189" s="314">
        <f t="shared" si="15"/>
        <v>0</v>
      </c>
      <c r="M189" s="315">
        <f t="shared" si="15"/>
        <v>0</v>
      </c>
      <c r="N189" s="315">
        <f t="shared" si="15"/>
        <v>0</v>
      </c>
      <c r="O189" s="315">
        <f t="shared" si="15"/>
        <v>0</v>
      </c>
      <c r="P189" s="244"/>
      <c r="Q189" s="771">
        <f t="shared" si="16"/>
        <v>0</v>
      </c>
      <c r="R189" s="771">
        <f t="shared" si="16"/>
        <v>0</v>
      </c>
      <c r="S189" s="771">
        <f t="shared" si="16"/>
        <v>0</v>
      </c>
      <c r="T189" s="771">
        <f t="shared" si="16"/>
        <v>0</v>
      </c>
      <c r="U189" s="771">
        <f t="shared" si="16"/>
        <v>0</v>
      </c>
      <c r="V189" s="771">
        <f t="shared" si="16"/>
        <v>0</v>
      </c>
      <c r="W189" s="771">
        <f t="shared" si="16"/>
        <v>0</v>
      </c>
      <c r="X189" s="313">
        <f t="shared" si="17"/>
        <v>0</v>
      </c>
      <c r="Y189" s="247"/>
    </row>
    <row r="190" spans="1:25" s="247" customFormat="1" ht="19.5" customHeight="1" thickBot="1">
      <c r="A190" s="259">
        <v>35</v>
      </c>
      <c r="B190" s="705">
        <v>200</v>
      </c>
      <c r="C190" s="923" t="s">
        <v>1264</v>
      </c>
      <c r="D190" s="923"/>
      <c r="E190" s="706"/>
      <c r="F190" s="706">
        <f>SUMIF($B$607:$B$12312,$B190,F$607:F$12312)</f>
        <v>24831</v>
      </c>
      <c r="G190" s="706">
        <f>SUMIF($B$607:$B$12312,$B190,G$607:G$12312)</f>
        <v>0</v>
      </c>
      <c r="H190" s="706">
        <f>SUMIF($B$607:$B$12312,$B190,H$607:H$12312)</f>
        <v>0</v>
      </c>
      <c r="I190" s="706">
        <f>SUMIF($B$607:$B$12312,$B190,I$607:I$12312)</f>
        <v>24831</v>
      </c>
      <c r="J190" s="221">
        <f t="shared" si="12"/>
        <v>1</v>
      </c>
      <c r="K190" s="244"/>
      <c r="L190" s="521">
        <f>SUMIF($B$607:$B$12312,$B190,L$607:L$12312)</f>
        <v>0</v>
      </c>
      <c r="M190" s="522">
        <f>SUMIF($B$607:$B$12312,$B190,M$607:M$12312)</f>
        <v>0</v>
      </c>
      <c r="N190" s="522">
        <f>SUMIF($B$607:$B$12312,$B190,N$607:N$12312)</f>
        <v>24831</v>
      </c>
      <c r="O190" s="522">
        <f>SUMIF($B$607:$B$12312,$B190,O$607:O$12312)</f>
        <v>-24831</v>
      </c>
      <c r="P190" s="244"/>
      <c r="Q190" s="772">
        <f t="shared" ref="Q190:W190" si="18">SUMIF($B$607:$B$12312,$B190,Q$607:Q$12312)</f>
        <v>0</v>
      </c>
      <c r="R190" s="772">
        <f t="shared" si="18"/>
        <v>0</v>
      </c>
      <c r="S190" s="772">
        <f t="shared" si="18"/>
        <v>0</v>
      </c>
      <c r="T190" s="772">
        <f t="shared" si="18"/>
        <v>0</v>
      </c>
      <c r="U190" s="772">
        <f t="shared" si="18"/>
        <v>0</v>
      </c>
      <c r="V190" s="772">
        <f t="shared" si="18"/>
        <v>0</v>
      </c>
      <c r="W190" s="772">
        <f t="shared" si="18"/>
        <v>0</v>
      </c>
      <c r="X190" s="520">
        <f t="shared" si="17"/>
        <v>0</v>
      </c>
      <c r="Y190" s="215"/>
    </row>
    <row r="191" spans="1:25" ht="21.75" hidden="1" customHeight="1" thickBot="1">
      <c r="A191" s="260">
        <v>40</v>
      </c>
      <c r="B191" s="143"/>
      <c r="C191" s="144">
        <v>201</v>
      </c>
      <c r="D191" s="138" t="s">
        <v>1265</v>
      </c>
      <c r="E191" s="701"/>
      <c r="F191" s="249">
        <f t="shared" ref="F191:I195" si="19">SUMIF($C$607:$C$12312,$C191,F$607:F$12312)</f>
        <v>0</v>
      </c>
      <c r="G191" s="249">
        <f t="shared" si="19"/>
        <v>0</v>
      </c>
      <c r="H191" s="249">
        <f t="shared" si="19"/>
        <v>0</v>
      </c>
      <c r="I191" s="249">
        <f t="shared" si="19"/>
        <v>0</v>
      </c>
      <c r="J191" s="221" t="str">
        <f t="shared" si="12"/>
        <v/>
      </c>
      <c r="K191" s="244"/>
      <c r="L191" s="314">
        <f t="shared" ref="L191:O195" si="20">SUMIF($C$607:$C$12312,$C191,L$607:L$12312)</f>
        <v>0</v>
      </c>
      <c r="M191" s="315">
        <f t="shared" si="20"/>
        <v>0</v>
      </c>
      <c r="N191" s="315">
        <f t="shared" si="20"/>
        <v>0</v>
      </c>
      <c r="O191" s="315">
        <f t="shared" si="20"/>
        <v>0</v>
      </c>
      <c r="P191" s="244"/>
      <c r="Q191" s="771">
        <f t="shared" ref="Q191:W195" si="21">SUMIF($C$607:$C$12312,$C191,Q$607:Q$12312)</f>
        <v>0</v>
      </c>
      <c r="R191" s="771">
        <f t="shared" si="21"/>
        <v>0</v>
      </c>
      <c r="S191" s="771">
        <f t="shared" si="21"/>
        <v>0</v>
      </c>
      <c r="T191" s="771">
        <f t="shared" si="21"/>
        <v>0</v>
      </c>
      <c r="U191" s="771">
        <f t="shared" si="21"/>
        <v>0</v>
      </c>
      <c r="V191" s="771">
        <f t="shared" si="21"/>
        <v>0</v>
      </c>
      <c r="W191" s="771">
        <f t="shared" si="21"/>
        <v>0</v>
      </c>
      <c r="X191" s="313">
        <f t="shared" si="17"/>
        <v>0</v>
      </c>
    </row>
    <row r="192" spans="1:25" ht="19.5" hidden="1" thickBot="1">
      <c r="A192" s="260">
        <v>45</v>
      </c>
      <c r="B192" s="136"/>
      <c r="C192" s="137">
        <v>202</v>
      </c>
      <c r="D192" s="145" t="s">
        <v>1266</v>
      </c>
      <c r="E192" s="701"/>
      <c r="F192" s="249">
        <f t="shared" si="19"/>
        <v>0</v>
      </c>
      <c r="G192" s="249">
        <f t="shared" si="19"/>
        <v>0</v>
      </c>
      <c r="H192" s="249">
        <f t="shared" si="19"/>
        <v>0</v>
      </c>
      <c r="I192" s="249">
        <f t="shared" si="19"/>
        <v>0</v>
      </c>
      <c r="J192" s="221" t="str">
        <f t="shared" si="12"/>
        <v/>
      </c>
      <c r="K192" s="244"/>
      <c r="L192" s="314">
        <f t="shared" si="20"/>
        <v>0</v>
      </c>
      <c r="M192" s="315">
        <f t="shared" si="20"/>
        <v>0</v>
      </c>
      <c r="N192" s="315">
        <f t="shared" si="20"/>
        <v>0</v>
      </c>
      <c r="O192" s="315">
        <f t="shared" si="20"/>
        <v>0</v>
      </c>
      <c r="P192" s="244"/>
      <c r="Q192" s="771">
        <f t="shared" si="21"/>
        <v>0</v>
      </c>
      <c r="R192" s="771">
        <f t="shared" si="21"/>
        <v>0</v>
      </c>
      <c r="S192" s="771">
        <f t="shared" si="21"/>
        <v>0</v>
      </c>
      <c r="T192" s="771">
        <f t="shared" si="21"/>
        <v>0</v>
      </c>
      <c r="U192" s="771">
        <f t="shared" si="21"/>
        <v>0</v>
      </c>
      <c r="V192" s="771">
        <f t="shared" si="21"/>
        <v>0</v>
      </c>
      <c r="W192" s="771">
        <f t="shared" si="21"/>
        <v>0</v>
      </c>
      <c r="X192" s="313">
        <f t="shared" si="17"/>
        <v>0</v>
      </c>
      <c r="Y192" s="247"/>
    </row>
    <row r="193" spans="1:25" ht="32.25" thickBot="1">
      <c r="A193" s="260">
        <v>50</v>
      </c>
      <c r="B193" s="152"/>
      <c r="C193" s="137">
        <v>205</v>
      </c>
      <c r="D193" s="145" t="s">
        <v>911</v>
      </c>
      <c r="E193" s="701"/>
      <c r="F193" s="249">
        <f t="shared" si="19"/>
        <v>22331</v>
      </c>
      <c r="G193" s="249">
        <f t="shared" si="19"/>
        <v>0</v>
      </c>
      <c r="H193" s="249">
        <f t="shared" si="19"/>
        <v>0</v>
      </c>
      <c r="I193" s="249">
        <f t="shared" si="19"/>
        <v>22331</v>
      </c>
      <c r="J193" s="221">
        <f t="shared" si="12"/>
        <v>1</v>
      </c>
      <c r="K193" s="244"/>
      <c r="L193" s="314">
        <f t="shared" si="20"/>
        <v>0</v>
      </c>
      <c r="M193" s="315">
        <f t="shared" si="20"/>
        <v>0</v>
      </c>
      <c r="N193" s="315">
        <f t="shared" si="20"/>
        <v>22331</v>
      </c>
      <c r="O193" s="315">
        <f t="shared" si="20"/>
        <v>-22331</v>
      </c>
      <c r="P193" s="244"/>
      <c r="Q193" s="771">
        <f t="shared" si="21"/>
        <v>0</v>
      </c>
      <c r="R193" s="771">
        <f t="shared" si="21"/>
        <v>0</v>
      </c>
      <c r="S193" s="771">
        <f t="shared" si="21"/>
        <v>0</v>
      </c>
      <c r="T193" s="771">
        <f t="shared" si="21"/>
        <v>0</v>
      </c>
      <c r="U193" s="771">
        <f t="shared" si="21"/>
        <v>0</v>
      </c>
      <c r="V193" s="771">
        <f t="shared" si="21"/>
        <v>0</v>
      </c>
      <c r="W193" s="771">
        <f t="shared" si="21"/>
        <v>0</v>
      </c>
      <c r="X193" s="313">
        <f t="shared" si="17"/>
        <v>0</v>
      </c>
    </row>
    <row r="194" spans="1:25" ht="21.75" hidden="1" customHeight="1" thickBot="1">
      <c r="A194" s="260">
        <v>55</v>
      </c>
      <c r="B194" s="152"/>
      <c r="C194" s="137">
        <v>208</v>
      </c>
      <c r="D194" s="159" t="s">
        <v>912</v>
      </c>
      <c r="E194" s="701"/>
      <c r="F194" s="249">
        <f t="shared" si="19"/>
        <v>0</v>
      </c>
      <c r="G194" s="249">
        <f t="shared" si="19"/>
        <v>0</v>
      </c>
      <c r="H194" s="249">
        <f t="shared" si="19"/>
        <v>0</v>
      </c>
      <c r="I194" s="249">
        <f t="shared" si="19"/>
        <v>0</v>
      </c>
      <c r="J194" s="221" t="str">
        <f t="shared" si="12"/>
        <v/>
      </c>
      <c r="K194" s="244"/>
      <c r="L194" s="314">
        <f t="shared" si="20"/>
        <v>0</v>
      </c>
      <c r="M194" s="315">
        <f t="shared" si="20"/>
        <v>0</v>
      </c>
      <c r="N194" s="315">
        <f t="shared" si="20"/>
        <v>0</v>
      </c>
      <c r="O194" s="315">
        <f t="shared" si="20"/>
        <v>0</v>
      </c>
      <c r="P194" s="244"/>
      <c r="Q194" s="771">
        <f t="shared" si="21"/>
        <v>0</v>
      </c>
      <c r="R194" s="771">
        <f t="shared" si="21"/>
        <v>0</v>
      </c>
      <c r="S194" s="771">
        <f t="shared" si="21"/>
        <v>0</v>
      </c>
      <c r="T194" s="771">
        <f t="shared" si="21"/>
        <v>0</v>
      </c>
      <c r="U194" s="771">
        <f t="shared" si="21"/>
        <v>0</v>
      </c>
      <c r="V194" s="771">
        <f t="shared" si="21"/>
        <v>0</v>
      </c>
      <c r="W194" s="771">
        <f t="shared" si="21"/>
        <v>0</v>
      </c>
      <c r="X194" s="313">
        <f t="shared" si="17"/>
        <v>0</v>
      </c>
    </row>
    <row r="195" spans="1:25" ht="19.5" thickBot="1">
      <c r="A195" s="260">
        <v>60</v>
      </c>
      <c r="B195" s="143"/>
      <c r="C195" s="142">
        <v>209</v>
      </c>
      <c r="D195" s="148" t="s">
        <v>913</v>
      </c>
      <c r="E195" s="701"/>
      <c r="F195" s="249">
        <f t="shared" si="19"/>
        <v>2500</v>
      </c>
      <c r="G195" s="249">
        <f t="shared" si="19"/>
        <v>0</v>
      </c>
      <c r="H195" s="249">
        <f t="shared" si="19"/>
        <v>0</v>
      </c>
      <c r="I195" s="249">
        <f t="shared" si="19"/>
        <v>2500</v>
      </c>
      <c r="J195" s="221">
        <f t="shared" si="12"/>
        <v>1</v>
      </c>
      <c r="K195" s="244"/>
      <c r="L195" s="314">
        <f t="shared" si="20"/>
        <v>0</v>
      </c>
      <c r="M195" s="315">
        <f t="shared" si="20"/>
        <v>0</v>
      </c>
      <c r="N195" s="315">
        <f t="shared" si="20"/>
        <v>2500</v>
      </c>
      <c r="O195" s="315">
        <f t="shared" si="20"/>
        <v>-2500</v>
      </c>
      <c r="P195" s="244"/>
      <c r="Q195" s="771">
        <f t="shared" si="21"/>
        <v>0</v>
      </c>
      <c r="R195" s="771">
        <f t="shared" si="21"/>
        <v>0</v>
      </c>
      <c r="S195" s="771">
        <f t="shared" si="21"/>
        <v>0</v>
      </c>
      <c r="T195" s="771">
        <f t="shared" si="21"/>
        <v>0</v>
      </c>
      <c r="U195" s="771">
        <f t="shared" si="21"/>
        <v>0</v>
      </c>
      <c r="V195" s="771">
        <f t="shared" si="21"/>
        <v>0</v>
      </c>
      <c r="W195" s="771">
        <f t="shared" si="21"/>
        <v>0</v>
      </c>
      <c r="X195" s="313">
        <f t="shared" si="17"/>
        <v>0</v>
      </c>
    </row>
    <row r="196" spans="1:25" s="247" customFormat="1" ht="19.5" customHeight="1" thickBot="1">
      <c r="A196" s="259">
        <v>65</v>
      </c>
      <c r="B196" s="705">
        <v>500</v>
      </c>
      <c r="C196" s="923" t="s">
        <v>207</v>
      </c>
      <c r="D196" s="923"/>
      <c r="E196" s="706"/>
      <c r="F196" s="706">
        <f>SUMIF($B$607:$B$12312,$B196,F$607:F$12312)</f>
        <v>95132</v>
      </c>
      <c r="G196" s="706">
        <f>SUMIF($B$607:$B$12312,$B196,G$607:G$12312)</f>
        <v>0</v>
      </c>
      <c r="H196" s="706">
        <f>SUMIF($B$607:$B$12312,$B196,H$607:H$12312)</f>
        <v>0</v>
      </c>
      <c r="I196" s="706">
        <f>SUMIF($B$607:$B$12312,$B196,I$607:I$12312)</f>
        <v>95132</v>
      </c>
      <c r="J196" s="221">
        <f t="shared" si="12"/>
        <v>1</v>
      </c>
      <c r="K196" s="244"/>
      <c r="L196" s="521">
        <f>SUMIF($B$607:$B$12312,$B196,L$607:L$12312)</f>
        <v>0</v>
      </c>
      <c r="M196" s="522">
        <f>SUMIF($B$607:$B$12312,$B196,M$607:M$12312)</f>
        <v>0</v>
      </c>
      <c r="N196" s="522">
        <f>SUMIF($B$607:$B$12312,$B196,N$607:N$12312)</f>
        <v>95132</v>
      </c>
      <c r="O196" s="522">
        <f>SUMIF($B$607:$B$12312,$B196,O$607:O$12312)</f>
        <v>-95132</v>
      </c>
      <c r="P196" s="244"/>
      <c r="Q196" s="772">
        <f t="shared" ref="Q196:W196" si="22">SUMIF($B$607:$B$12312,$B196,Q$607:Q$12312)</f>
        <v>0</v>
      </c>
      <c r="R196" s="772">
        <f t="shared" si="22"/>
        <v>0</v>
      </c>
      <c r="S196" s="772">
        <f t="shared" si="22"/>
        <v>0</v>
      </c>
      <c r="T196" s="772">
        <f t="shared" si="22"/>
        <v>0</v>
      </c>
      <c r="U196" s="772">
        <f t="shared" si="22"/>
        <v>0</v>
      </c>
      <c r="V196" s="772">
        <f t="shared" si="22"/>
        <v>0</v>
      </c>
      <c r="W196" s="772">
        <f t="shared" si="22"/>
        <v>0</v>
      </c>
      <c r="X196" s="520">
        <f t="shared" si="17"/>
        <v>0</v>
      </c>
      <c r="Y196" s="215"/>
    </row>
    <row r="197" spans="1:25" ht="32.25" thickBot="1">
      <c r="A197" s="260">
        <v>70</v>
      </c>
      <c r="B197" s="143"/>
      <c r="C197" s="160">
        <v>551</v>
      </c>
      <c r="D197" s="456" t="s">
        <v>208</v>
      </c>
      <c r="E197" s="701"/>
      <c r="F197" s="249">
        <f t="shared" ref="F197:I203" si="23">SUMIF($C$607:$C$12312,$C197,F$607:F$12312)</f>
        <v>47942</v>
      </c>
      <c r="G197" s="249">
        <f t="shared" si="23"/>
        <v>0</v>
      </c>
      <c r="H197" s="249">
        <f t="shared" si="23"/>
        <v>0</v>
      </c>
      <c r="I197" s="249">
        <f t="shared" si="23"/>
        <v>47942</v>
      </c>
      <c r="J197" s="221">
        <f t="shared" si="12"/>
        <v>1</v>
      </c>
      <c r="K197" s="244"/>
      <c r="L197" s="314">
        <f t="shared" ref="L197:O203" si="24">SUMIF($C$607:$C$12312,$C197,L$607:L$12312)</f>
        <v>0</v>
      </c>
      <c r="M197" s="315">
        <f t="shared" si="24"/>
        <v>0</v>
      </c>
      <c r="N197" s="315">
        <f t="shared" si="24"/>
        <v>47942</v>
      </c>
      <c r="O197" s="315">
        <f t="shared" si="24"/>
        <v>-47942</v>
      </c>
      <c r="P197" s="244"/>
      <c r="Q197" s="771">
        <f t="shared" ref="Q197:W203" si="25">SUMIF($C$607:$C$12312,$C197,Q$607:Q$12312)</f>
        <v>0</v>
      </c>
      <c r="R197" s="771">
        <f t="shared" si="25"/>
        <v>0</v>
      </c>
      <c r="S197" s="771">
        <f t="shared" si="25"/>
        <v>0</v>
      </c>
      <c r="T197" s="771">
        <f t="shared" si="25"/>
        <v>0</v>
      </c>
      <c r="U197" s="771">
        <f t="shared" si="25"/>
        <v>0</v>
      </c>
      <c r="V197" s="771">
        <f t="shared" si="25"/>
        <v>0</v>
      </c>
      <c r="W197" s="771">
        <f t="shared" si="25"/>
        <v>0</v>
      </c>
      <c r="X197" s="313">
        <f t="shared" si="17"/>
        <v>0</v>
      </c>
    </row>
    <row r="198" spans="1:25" ht="19.5" thickBot="1">
      <c r="A198" s="260">
        <v>75</v>
      </c>
      <c r="B198" s="143"/>
      <c r="C198" s="161">
        <v>552</v>
      </c>
      <c r="D198" s="457" t="s">
        <v>209</v>
      </c>
      <c r="E198" s="701"/>
      <c r="F198" s="249">
        <f t="shared" si="23"/>
        <v>15285</v>
      </c>
      <c r="G198" s="249">
        <f t="shared" si="23"/>
        <v>0</v>
      </c>
      <c r="H198" s="249">
        <f t="shared" si="23"/>
        <v>0</v>
      </c>
      <c r="I198" s="249">
        <f t="shared" si="23"/>
        <v>15285</v>
      </c>
      <c r="J198" s="221">
        <f t="shared" si="12"/>
        <v>1</v>
      </c>
      <c r="K198" s="244"/>
      <c r="L198" s="314">
        <f t="shared" si="24"/>
        <v>0</v>
      </c>
      <c r="M198" s="315">
        <f t="shared" si="24"/>
        <v>0</v>
      </c>
      <c r="N198" s="315">
        <f t="shared" si="24"/>
        <v>15285</v>
      </c>
      <c r="O198" s="315">
        <f t="shared" si="24"/>
        <v>-15285</v>
      </c>
      <c r="P198" s="244"/>
      <c r="Q198" s="771">
        <f t="shared" si="25"/>
        <v>0</v>
      </c>
      <c r="R198" s="771">
        <f t="shared" si="25"/>
        <v>0</v>
      </c>
      <c r="S198" s="771">
        <f t="shared" si="25"/>
        <v>0</v>
      </c>
      <c r="T198" s="771">
        <f t="shared" si="25"/>
        <v>0</v>
      </c>
      <c r="U198" s="771">
        <f t="shared" si="25"/>
        <v>0</v>
      </c>
      <c r="V198" s="771">
        <f t="shared" si="25"/>
        <v>0</v>
      </c>
      <c r="W198" s="771">
        <f t="shared" si="25"/>
        <v>0</v>
      </c>
      <c r="X198" s="313">
        <f t="shared" si="17"/>
        <v>0</v>
      </c>
      <c r="Y198" s="247"/>
    </row>
    <row r="199" spans="1:25" ht="19.5" hidden="1" thickBot="1">
      <c r="A199" s="260"/>
      <c r="B199" s="143"/>
      <c r="C199" s="161">
        <v>558</v>
      </c>
      <c r="D199" s="457" t="s">
        <v>1697</v>
      </c>
      <c r="E199" s="701"/>
      <c r="F199" s="249">
        <f t="shared" si="23"/>
        <v>0</v>
      </c>
      <c r="G199" s="249">
        <f t="shared" si="23"/>
        <v>0</v>
      </c>
      <c r="H199" s="249">
        <f t="shared" si="23"/>
        <v>0</v>
      </c>
      <c r="I199" s="249">
        <f t="shared" si="23"/>
        <v>0</v>
      </c>
      <c r="J199" s="221" t="str">
        <f t="shared" si="12"/>
        <v/>
      </c>
      <c r="K199" s="244"/>
      <c r="L199" s="314">
        <f t="shared" si="24"/>
        <v>0</v>
      </c>
      <c r="M199" s="315">
        <f t="shared" si="24"/>
        <v>0</v>
      </c>
      <c r="N199" s="315">
        <f t="shared" si="24"/>
        <v>0</v>
      </c>
      <c r="O199" s="315">
        <f t="shared" si="24"/>
        <v>0</v>
      </c>
      <c r="P199" s="244"/>
      <c r="Q199" s="771">
        <f t="shared" si="25"/>
        <v>0</v>
      </c>
      <c r="R199" s="771">
        <f t="shared" si="25"/>
        <v>0</v>
      </c>
      <c r="S199" s="771">
        <f t="shared" si="25"/>
        <v>0</v>
      </c>
      <c r="T199" s="771">
        <f t="shared" si="25"/>
        <v>0</v>
      </c>
      <c r="U199" s="771">
        <f t="shared" si="25"/>
        <v>0</v>
      </c>
      <c r="V199" s="771">
        <f t="shared" si="25"/>
        <v>0</v>
      </c>
      <c r="W199" s="771">
        <f t="shared" si="25"/>
        <v>0</v>
      </c>
      <c r="X199" s="313">
        <f>T199-U199-V199-W199</f>
        <v>0</v>
      </c>
      <c r="Y199" s="247"/>
    </row>
    <row r="200" spans="1:25" ht="19.5" thickBot="1">
      <c r="A200" s="260">
        <v>80</v>
      </c>
      <c r="B200" s="143"/>
      <c r="C200" s="161">
        <v>560</v>
      </c>
      <c r="D200" s="458" t="s">
        <v>210</v>
      </c>
      <c r="E200" s="701"/>
      <c r="F200" s="249">
        <f t="shared" si="23"/>
        <v>20151</v>
      </c>
      <c r="G200" s="249">
        <f t="shared" si="23"/>
        <v>0</v>
      </c>
      <c r="H200" s="249">
        <f t="shared" si="23"/>
        <v>0</v>
      </c>
      <c r="I200" s="249">
        <f t="shared" si="23"/>
        <v>20151</v>
      </c>
      <c r="J200" s="221">
        <f t="shared" si="12"/>
        <v>1</v>
      </c>
      <c r="K200" s="244"/>
      <c r="L200" s="314">
        <f t="shared" si="24"/>
        <v>0</v>
      </c>
      <c r="M200" s="315">
        <f t="shared" si="24"/>
        <v>0</v>
      </c>
      <c r="N200" s="315">
        <f t="shared" si="24"/>
        <v>20151</v>
      </c>
      <c r="O200" s="315">
        <f t="shared" si="24"/>
        <v>-20151</v>
      </c>
      <c r="P200" s="244"/>
      <c r="Q200" s="771">
        <f t="shared" si="25"/>
        <v>0</v>
      </c>
      <c r="R200" s="771">
        <f t="shared" si="25"/>
        <v>0</v>
      </c>
      <c r="S200" s="771">
        <f t="shared" si="25"/>
        <v>0</v>
      </c>
      <c r="T200" s="771">
        <f t="shared" si="25"/>
        <v>0</v>
      </c>
      <c r="U200" s="771">
        <f t="shared" si="25"/>
        <v>0</v>
      </c>
      <c r="V200" s="771">
        <f t="shared" si="25"/>
        <v>0</v>
      </c>
      <c r="W200" s="771">
        <f t="shared" si="25"/>
        <v>0</v>
      </c>
      <c r="X200" s="313">
        <f t="shared" si="17"/>
        <v>0</v>
      </c>
    </row>
    <row r="201" spans="1:25" ht="22.5" customHeight="1" thickBot="1">
      <c r="A201" s="260">
        <v>85</v>
      </c>
      <c r="B201" s="143"/>
      <c r="C201" s="161">
        <v>580</v>
      </c>
      <c r="D201" s="457" t="s">
        <v>211</v>
      </c>
      <c r="E201" s="701"/>
      <c r="F201" s="249">
        <f t="shared" si="23"/>
        <v>11754</v>
      </c>
      <c r="G201" s="249">
        <f t="shared" si="23"/>
        <v>0</v>
      </c>
      <c r="H201" s="249">
        <f t="shared" si="23"/>
        <v>0</v>
      </c>
      <c r="I201" s="249">
        <f t="shared" si="23"/>
        <v>11754</v>
      </c>
      <c r="J201" s="221">
        <f t="shared" si="12"/>
        <v>1</v>
      </c>
      <c r="K201" s="244"/>
      <c r="L201" s="314">
        <f t="shared" si="24"/>
        <v>0</v>
      </c>
      <c r="M201" s="315">
        <f t="shared" si="24"/>
        <v>0</v>
      </c>
      <c r="N201" s="315">
        <f t="shared" si="24"/>
        <v>11754</v>
      </c>
      <c r="O201" s="315">
        <f t="shared" si="24"/>
        <v>-11754</v>
      </c>
      <c r="P201" s="244"/>
      <c r="Q201" s="771">
        <f t="shared" si="25"/>
        <v>0</v>
      </c>
      <c r="R201" s="771">
        <f t="shared" si="25"/>
        <v>0</v>
      </c>
      <c r="S201" s="771">
        <f t="shared" si="25"/>
        <v>0</v>
      </c>
      <c r="T201" s="771">
        <f t="shared" si="25"/>
        <v>0</v>
      </c>
      <c r="U201" s="771">
        <f t="shared" si="25"/>
        <v>0</v>
      </c>
      <c r="V201" s="771">
        <f t="shared" si="25"/>
        <v>0</v>
      </c>
      <c r="W201" s="771">
        <f t="shared" si="25"/>
        <v>0</v>
      </c>
      <c r="X201" s="313">
        <f t="shared" si="17"/>
        <v>0</v>
      </c>
    </row>
    <row r="202" spans="1:25" ht="22.5" hidden="1" customHeight="1" thickBot="1">
      <c r="A202" s="260"/>
      <c r="B202" s="143"/>
      <c r="C202" s="161">
        <v>588</v>
      </c>
      <c r="D202" s="457" t="s">
        <v>1702</v>
      </c>
      <c r="E202" s="701"/>
      <c r="F202" s="249">
        <f t="shared" si="23"/>
        <v>0</v>
      </c>
      <c r="G202" s="249">
        <f t="shared" si="23"/>
        <v>0</v>
      </c>
      <c r="H202" s="249">
        <f t="shared" si="23"/>
        <v>0</v>
      </c>
      <c r="I202" s="249">
        <f t="shared" si="23"/>
        <v>0</v>
      </c>
      <c r="J202" s="221" t="str">
        <f t="shared" si="12"/>
        <v/>
      </c>
      <c r="K202" s="244"/>
      <c r="L202" s="314">
        <f t="shared" si="24"/>
        <v>0</v>
      </c>
      <c r="M202" s="315">
        <f t="shared" si="24"/>
        <v>0</v>
      </c>
      <c r="N202" s="315">
        <f t="shared" si="24"/>
        <v>0</v>
      </c>
      <c r="O202" s="315">
        <f t="shared" si="24"/>
        <v>0</v>
      </c>
      <c r="P202" s="244"/>
      <c r="Q202" s="771">
        <f t="shared" si="25"/>
        <v>0</v>
      </c>
      <c r="R202" s="771">
        <f t="shared" si="25"/>
        <v>0</v>
      </c>
      <c r="S202" s="771">
        <f t="shared" si="25"/>
        <v>0</v>
      </c>
      <c r="T202" s="771">
        <f t="shared" si="25"/>
        <v>0</v>
      </c>
      <c r="U202" s="771">
        <f t="shared" si="25"/>
        <v>0</v>
      </c>
      <c r="V202" s="771">
        <f t="shared" si="25"/>
        <v>0</v>
      </c>
      <c r="W202" s="771">
        <f t="shared" si="25"/>
        <v>0</v>
      </c>
      <c r="X202" s="313">
        <f t="shared" si="17"/>
        <v>0</v>
      </c>
    </row>
    <row r="203" spans="1:25" ht="32.25" hidden="1" thickBot="1">
      <c r="A203" s="260">
        <v>90</v>
      </c>
      <c r="B203" s="143"/>
      <c r="C203" s="162">
        <v>590</v>
      </c>
      <c r="D203" s="459" t="s">
        <v>212</v>
      </c>
      <c r="E203" s="701"/>
      <c r="F203" s="249">
        <f t="shared" si="23"/>
        <v>0</v>
      </c>
      <c r="G203" s="249">
        <f t="shared" si="23"/>
        <v>0</v>
      </c>
      <c r="H203" s="249">
        <f t="shared" si="23"/>
        <v>0</v>
      </c>
      <c r="I203" s="249">
        <f t="shared" si="23"/>
        <v>0</v>
      </c>
      <c r="J203" s="221" t="str">
        <f t="shared" si="12"/>
        <v/>
      </c>
      <c r="K203" s="244"/>
      <c r="L203" s="314">
        <f t="shared" si="24"/>
        <v>0</v>
      </c>
      <c r="M203" s="315">
        <f t="shared" si="24"/>
        <v>0</v>
      </c>
      <c r="N203" s="315">
        <f t="shared" si="24"/>
        <v>0</v>
      </c>
      <c r="O203" s="315">
        <f t="shared" si="24"/>
        <v>0</v>
      </c>
      <c r="P203" s="244"/>
      <c r="Q203" s="771">
        <f t="shared" si="25"/>
        <v>0</v>
      </c>
      <c r="R203" s="771">
        <f t="shared" si="25"/>
        <v>0</v>
      </c>
      <c r="S203" s="771">
        <f t="shared" si="25"/>
        <v>0</v>
      </c>
      <c r="T203" s="771">
        <f t="shared" si="25"/>
        <v>0</v>
      </c>
      <c r="U203" s="771">
        <f t="shared" si="25"/>
        <v>0</v>
      </c>
      <c r="V203" s="771">
        <f t="shared" si="25"/>
        <v>0</v>
      </c>
      <c r="W203" s="771">
        <f t="shared" si="25"/>
        <v>0</v>
      </c>
      <c r="X203" s="313">
        <f t="shared" si="17"/>
        <v>0</v>
      </c>
    </row>
    <row r="204" spans="1:25" s="247" customFormat="1" ht="24" hidden="1" customHeight="1" thickBot="1">
      <c r="A204" s="259">
        <v>115</v>
      </c>
      <c r="B204" s="705">
        <v>800</v>
      </c>
      <c r="C204" s="923" t="s">
        <v>213</v>
      </c>
      <c r="D204" s="923"/>
      <c r="E204" s="706"/>
      <c r="F204" s="706">
        <f t="shared" ref="F204:I205" si="26">SUMIF($B$607:$B$12312,$B204,F$607:F$12312)</f>
        <v>0</v>
      </c>
      <c r="G204" s="706">
        <f t="shared" si="26"/>
        <v>0</v>
      </c>
      <c r="H204" s="706">
        <f t="shared" si="26"/>
        <v>0</v>
      </c>
      <c r="I204" s="706">
        <f t="shared" si="26"/>
        <v>0</v>
      </c>
      <c r="J204" s="221" t="str">
        <f t="shared" si="12"/>
        <v/>
      </c>
      <c r="K204" s="244"/>
      <c r="L204" s="316">
        <f t="shared" ref="L204:O205" si="27">SUMIF($B$607:$B$12312,$B204,L$607:L$12312)</f>
        <v>0</v>
      </c>
      <c r="M204" s="317">
        <f t="shared" si="27"/>
        <v>0</v>
      </c>
      <c r="N204" s="317">
        <f t="shared" si="27"/>
        <v>0</v>
      </c>
      <c r="O204" s="317">
        <f t="shared" si="27"/>
        <v>0</v>
      </c>
      <c r="P204" s="244"/>
      <c r="Q204" s="773">
        <f t="shared" ref="Q204:W205" si="28">SUMIF($B$607:$B$12312,$B204,Q$607:Q$12312)</f>
        <v>0</v>
      </c>
      <c r="R204" s="773">
        <f t="shared" si="28"/>
        <v>0</v>
      </c>
      <c r="S204" s="773">
        <f t="shared" si="28"/>
        <v>0</v>
      </c>
      <c r="T204" s="773">
        <f t="shared" si="28"/>
        <v>0</v>
      </c>
      <c r="U204" s="773">
        <f t="shared" si="28"/>
        <v>0</v>
      </c>
      <c r="V204" s="773">
        <f t="shared" si="28"/>
        <v>0</v>
      </c>
      <c r="W204" s="773">
        <f t="shared" si="28"/>
        <v>0</v>
      </c>
      <c r="X204" s="313">
        <f t="shared" si="17"/>
        <v>0</v>
      </c>
      <c r="Y204" s="215"/>
    </row>
    <row r="205" spans="1:25" s="247" customFormat="1" ht="19.5" thickBot="1">
      <c r="A205" s="259">
        <v>125</v>
      </c>
      <c r="B205" s="705">
        <v>1000</v>
      </c>
      <c r="C205" s="923" t="s">
        <v>214</v>
      </c>
      <c r="D205" s="923"/>
      <c r="E205" s="706"/>
      <c r="F205" s="706">
        <f t="shared" si="26"/>
        <v>116852</v>
      </c>
      <c r="G205" s="706">
        <f t="shared" si="26"/>
        <v>0</v>
      </c>
      <c r="H205" s="706">
        <f t="shared" si="26"/>
        <v>0</v>
      </c>
      <c r="I205" s="706">
        <f t="shared" si="26"/>
        <v>116852</v>
      </c>
      <c r="J205" s="221">
        <f t="shared" si="12"/>
        <v>1</v>
      </c>
      <c r="K205" s="244"/>
      <c r="L205" s="316">
        <f t="shared" si="27"/>
        <v>0</v>
      </c>
      <c r="M205" s="317">
        <f t="shared" si="27"/>
        <v>0</v>
      </c>
      <c r="N205" s="317">
        <f t="shared" si="27"/>
        <v>116852</v>
      </c>
      <c r="O205" s="317">
        <f t="shared" si="27"/>
        <v>-116852</v>
      </c>
      <c r="P205" s="244"/>
      <c r="Q205" s="316">
        <f t="shared" si="28"/>
        <v>0</v>
      </c>
      <c r="R205" s="316">
        <f t="shared" si="28"/>
        <v>0</v>
      </c>
      <c r="S205" s="316">
        <f t="shared" si="28"/>
        <v>116092</v>
      </c>
      <c r="T205" s="316">
        <f t="shared" si="28"/>
        <v>-116092</v>
      </c>
      <c r="U205" s="316">
        <f t="shared" si="28"/>
        <v>0</v>
      </c>
      <c r="V205" s="316">
        <f t="shared" si="28"/>
        <v>0</v>
      </c>
      <c r="W205" s="316">
        <f t="shared" si="28"/>
        <v>0</v>
      </c>
      <c r="X205" s="313">
        <f t="shared" si="17"/>
        <v>-116092</v>
      </c>
      <c r="Y205" s="215"/>
    </row>
    <row r="206" spans="1:25" ht="19.5" thickBot="1">
      <c r="A206" s="260">
        <v>130</v>
      </c>
      <c r="B206" s="136"/>
      <c r="C206" s="144">
        <v>1011</v>
      </c>
      <c r="D206" s="163" t="s">
        <v>215</v>
      </c>
      <c r="E206" s="701"/>
      <c r="F206" s="249">
        <f t="shared" ref="F206:I222" si="29">SUMIF($C$607:$C$12312,$C206,F$607:F$12312)</f>
        <v>29490</v>
      </c>
      <c r="G206" s="249">
        <f t="shared" si="29"/>
        <v>0</v>
      </c>
      <c r="H206" s="249">
        <f t="shared" si="29"/>
        <v>0</v>
      </c>
      <c r="I206" s="249">
        <f t="shared" si="29"/>
        <v>29490</v>
      </c>
      <c r="J206" s="221">
        <f t="shared" si="12"/>
        <v>1</v>
      </c>
      <c r="K206" s="244"/>
      <c r="L206" s="314">
        <f t="shared" ref="L206:O222" si="30">SUMIF($C$607:$C$12312,$C206,L$607:L$12312)</f>
        <v>0</v>
      </c>
      <c r="M206" s="315">
        <f t="shared" si="30"/>
        <v>0</v>
      </c>
      <c r="N206" s="315">
        <f t="shared" si="30"/>
        <v>29490</v>
      </c>
      <c r="O206" s="315">
        <f t="shared" si="30"/>
        <v>-29490</v>
      </c>
      <c r="P206" s="244"/>
      <c r="Q206" s="314">
        <f t="shared" ref="Q206:W215" si="31">SUMIF($C$607:$C$12312,$C206,Q$607:Q$12312)</f>
        <v>0</v>
      </c>
      <c r="R206" s="314">
        <f t="shared" si="31"/>
        <v>0</v>
      </c>
      <c r="S206" s="314">
        <f t="shared" si="31"/>
        <v>29490</v>
      </c>
      <c r="T206" s="314">
        <f t="shared" si="31"/>
        <v>-29490</v>
      </c>
      <c r="U206" s="314">
        <f t="shared" si="31"/>
        <v>0</v>
      </c>
      <c r="V206" s="314">
        <f t="shared" si="31"/>
        <v>0</v>
      </c>
      <c r="W206" s="314">
        <f t="shared" si="31"/>
        <v>0</v>
      </c>
      <c r="X206" s="313">
        <f t="shared" si="17"/>
        <v>-29490</v>
      </c>
      <c r="Y206" s="247"/>
    </row>
    <row r="207" spans="1:25" ht="19.5" hidden="1" thickBot="1">
      <c r="A207" s="260">
        <v>135</v>
      </c>
      <c r="B207" s="136"/>
      <c r="C207" s="137">
        <v>1012</v>
      </c>
      <c r="D207" s="145" t="s">
        <v>216</v>
      </c>
      <c r="E207" s="701"/>
      <c r="F207" s="249">
        <f t="shared" si="29"/>
        <v>0</v>
      </c>
      <c r="G207" s="249">
        <f t="shared" si="29"/>
        <v>0</v>
      </c>
      <c r="H207" s="249">
        <f t="shared" si="29"/>
        <v>0</v>
      </c>
      <c r="I207" s="249">
        <f t="shared" si="29"/>
        <v>0</v>
      </c>
      <c r="J207" s="221" t="str">
        <f t="shared" si="12"/>
        <v/>
      </c>
      <c r="K207" s="244"/>
      <c r="L207" s="314">
        <f t="shared" si="30"/>
        <v>0</v>
      </c>
      <c r="M207" s="315">
        <f t="shared" si="30"/>
        <v>0</v>
      </c>
      <c r="N207" s="315">
        <f t="shared" si="30"/>
        <v>0</v>
      </c>
      <c r="O207" s="315">
        <f t="shared" si="30"/>
        <v>0</v>
      </c>
      <c r="P207" s="244"/>
      <c r="Q207" s="314">
        <f t="shared" si="31"/>
        <v>0</v>
      </c>
      <c r="R207" s="314">
        <f t="shared" si="31"/>
        <v>0</v>
      </c>
      <c r="S207" s="314">
        <f t="shared" si="31"/>
        <v>0</v>
      </c>
      <c r="T207" s="314">
        <f t="shared" si="31"/>
        <v>0</v>
      </c>
      <c r="U207" s="314">
        <f t="shared" si="31"/>
        <v>0</v>
      </c>
      <c r="V207" s="314">
        <f t="shared" si="31"/>
        <v>0</v>
      </c>
      <c r="W207" s="314">
        <f t="shared" si="31"/>
        <v>0</v>
      </c>
      <c r="X207" s="313">
        <f t="shared" si="17"/>
        <v>0</v>
      </c>
      <c r="Y207" s="247"/>
    </row>
    <row r="208" spans="1:25" ht="19.5" thickBot="1">
      <c r="A208" s="260">
        <v>140</v>
      </c>
      <c r="B208" s="136"/>
      <c r="C208" s="137">
        <v>1013</v>
      </c>
      <c r="D208" s="145" t="s">
        <v>217</v>
      </c>
      <c r="E208" s="701"/>
      <c r="F208" s="249">
        <f t="shared" si="29"/>
        <v>2000</v>
      </c>
      <c r="G208" s="249">
        <f t="shared" si="29"/>
        <v>0</v>
      </c>
      <c r="H208" s="249">
        <f t="shared" si="29"/>
        <v>0</v>
      </c>
      <c r="I208" s="249">
        <f t="shared" si="29"/>
        <v>2000</v>
      </c>
      <c r="J208" s="221">
        <f t="shared" si="12"/>
        <v>1</v>
      </c>
      <c r="K208" s="244"/>
      <c r="L208" s="314">
        <f t="shared" si="30"/>
        <v>0</v>
      </c>
      <c r="M208" s="315">
        <f t="shared" si="30"/>
        <v>0</v>
      </c>
      <c r="N208" s="315">
        <f t="shared" si="30"/>
        <v>2000</v>
      </c>
      <c r="O208" s="315">
        <f t="shared" si="30"/>
        <v>-2000</v>
      </c>
      <c r="P208" s="244"/>
      <c r="Q208" s="314">
        <f t="shared" si="31"/>
        <v>0</v>
      </c>
      <c r="R208" s="314">
        <f t="shared" si="31"/>
        <v>0</v>
      </c>
      <c r="S208" s="314">
        <f t="shared" si="31"/>
        <v>2000</v>
      </c>
      <c r="T208" s="314">
        <f t="shared" si="31"/>
        <v>-2000</v>
      </c>
      <c r="U208" s="314">
        <f t="shared" si="31"/>
        <v>0</v>
      </c>
      <c r="V208" s="314">
        <f t="shared" si="31"/>
        <v>0</v>
      </c>
      <c r="W208" s="314">
        <f t="shared" si="31"/>
        <v>0</v>
      </c>
      <c r="X208" s="313">
        <f t="shared" si="17"/>
        <v>-2000</v>
      </c>
    </row>
    <row r="209" spans="1:25" ht="19.5" thickBot="1">
      <c r="A209" s="260">
        <v>145</v>
      </c>
      <c r="B209" s="136"/>
      <c r="C209" s="137">
        <v>1014</v>
      </c>
      <c r="D209" s="145" t="s">
        <v>218</v>
      </c>
      <c r="E209" s="701"/>
      <c r="F209" s="249">
        <f t="shared" si="29"/>
        <v>500</v>
      </c>
      <c r="G209" s="249">
        <f t="shared" si="29"/>
        <v>0</v>
      </c>
      <c r="H209" s="249">
        <f t="shared" si="29"/>
        <v>0</v>
      </c>
      <c r="I209" s="249">
        <f t="shared" si="29"/>
        <v>500</v>
      </c>
      <c r="J209" s="221">
        <f t="shared" si="12"/>
        <v>1</v>
      </c>
      <c r="K209" s="244"/>
      <c r="L209" s="314">
        <f t="shared" si="30"/>
        <v>0</v>
      </c>
      <c r="M209" s="315">
        <f t="shared" si="30"/>
        <v>0</v>
      </c>
      <c r="N209" s="315">
        <f t="shared" si="30"/>
        <v>500</v>
      </c>
      <c r="O209" s="315">
        <f t="shared" si="30"/>
        <v>-500</v>
      </c>
      <c r="P209" s="244"/>
      <c r="Q209" s="314">
        <f t="shared" si="31"/>
        <v>0</v>
      </c>
      <c r="R209" s="314">
        <f t="shared" si="31"/>
        <v>0</v>
      </c>
      <c r="S209" s="314">
        <f t="shared" si="31"/>
        <v>500</v>
      </c>
      <c r="T209" s="314">
        <f t="shared" si="31"/>
        <v>-500</v>
      </c>
      <c r="U209" s="314">
        <f t="shared" si="31"/>
        <v>0</v>
      </c>
      <c r="V209" s="314">
        <f t="shared" si="31"/>
        <v>0</v>
      </c>
      <c r="W209" s="314">
        <f t="shared" si="31"/>
        <v>0</v>
      </c>
      <c r="X209" s="313">
        <f t="shared" si="17"/>
        <v>-500</v>
      </c>
    </row>
    <row r="210" spans="1:25" ht="19.5" thickBot="1">
      <c r="A210" s="260">
        <v>150</v>
      </c>
      <c r="B210" s="136"/>
      <c r="C210" s="137">
        <v>1015</v>
      </c>
      <c r="D210" s="145" t="s">
        <v>219</v>
      </c>
      <c r="E210" s="701"/>
      <c r="F210" s="249">
        <f t="shared" si="29"/>
        <v>16483</v>
      </c>
      <c r="G210" s="249">
        <f t="shared" si="29"/>
        <v>0</v>
      </c>
      <c r="H210" s="249">
        <f t="shared" si="29"/>
        <v>0</v>
      </c>
      <c r="I210" s="249">
        <f t="shared" si="29"/>
        <v>16483</v>
      </c>
      <c r="J210" s="221">
        <f t="shared" si="12"/>
        <v>1</v>
      </c>
      <c r="K210" s="244"/>
      <c r="L210" s="314">
        <f t="shared" si="30"/>
        <v>0</v>
      </c>
      <c r="M210" s="315">
        <f t="shared" si="30"/>
        <v>0</v>
      </c>
      <c r="N210" s="315">
        <f t="shared" si="30"/>
        <v>16483</v>
      </c>
      <c r="O210" s="315">
        <f t="shared" si="30"/>
        <v>-16483</v>
      </c>
      <c r="P210" s="244"/>
      <c r="Q210" s="314">
        <f t="shared" si="31"/>
        <v>0</v>
      </c>
      <c r="R210" s="314">
        <f t="shared" si="31"/>
        <v>0</v>
      </c>
      <c r="S210" s="314">
        <f t="shared" si="31"/>
        <v>16483</v>
      </c>
      <c r="T210" s="314">
        <f t="shared" si="31"/>
        <v>-16483</v>
      </c>
      <c r="U210" s="314">
        <f t="shared" si="31"/>
        <v>0</v>
      </c>
      <c r="V210" s="314">
        <f t="shared" si="31"/>
        <v>0</v>
      </c>
      <c r="W210" s="314">
        <f t="shared" si="31"/>
        <v>0</v>
      </c>
      <c r="X210" s="313">
        <f t="shared" si="17"/>
        <v>-16483</v>
      </c>
    </row>
    <row r="211" spans="1:25" ht="19.5" thickBot="1">
      <c r="A211" s="260">
        <v>155</v>
      </c>
      <c r="B211" s="136"/>
      <c r="C211" s="137">
        <v>1016</v>
      </c>
      <c r="D211" s="145" t="s">
        <v>220</v>
      </c>
      <c r="E211" s="701"/>
      <c r="F211" s="249">
        <f t="shared" si="29"/>
        <v>20445</v>
      </c>
      <c r="G211" s="249">
        <f t="shared" si="29"/>
        <v>0</v>
      </c>
      <c r="H211" s="249">
        <f t="shared" si="29"/>
        <v>0</v>
      </c>
      <c r="I211" s="249">
        <f t="shared" si="29"/>
        <v>20445</v>
      </c>
      <c r="J211" s="221">
        <f t="shared" si="12"/>
        <v>1</v>
      </c>
      <c r="K211" s="244"/>
      <c r="L211" s="314">
        <f t="shared" si="30"/>
        <v>0</v>
      </c>
      <c r="M211" s="315">
        <f t="shared" si="30"/>
        <v>0</v>
      </c>
      <c r="N211" s="315">
        <f t="shared" si="30"/>
        <v>20445</v>
      </c>
      <c r="O211" s="315">
        <f t="shared" si="30"/>
        <v>-20445</v>
      </c>
      <c r="P211" s="244"/>
      <c r="Q211" s="314">
        <f t="shared" si="31"/>
        <v>0</v>
      </c>
      <c r="R211" s="314">
        <f t="shared" si="31"/>
        <v>0</v>
      </c>
      <c r="S211" s="314">
        <f t="shared" si="31"/>
        <v>20445</v>
      </c>
      <c r="T211" s="314">
        <f t="shared" si="31"/>
        <v>-20445</v>
      </c>
      <c r="U211" s="314">
        <f t="shared" si="31"/>
        <v>0</v>
      </c>
      <c r="V211" s="314">
        <f t="shared" si="31"/>
        <v>0</v>
      </c>
      <c r="W211" s="314">
        <f t="shared" si="31"/>
        <v>0</v>
      </c>
      <c r="X211" s="313">
        <f t="shared" si="17"/>
        <v>-20445</v>
      </c>
    </row>
    <row r="212" spans="1:25" ht="19.5" thickBot="1">
      <c r="A212" s="260">
        <v>160</v>
      </c>
      <c r="B212" s="140"/>
      <c r="C212" s="164">
        <v>1020</v>
      </c>
      <c r="D212" s="165" t="s">
        <v>221</v>
      </c>
      <c r="E212" s="701"/>
      <c r="F212" s="249">
        <f t="shared" si="29"/>
        <v>16714</v>
      </c>
      <c r="G212" s="249">
        <f t="shared" si="29"/>
        <v>0</v>
      </c>
      <c r="H212" s="249">
        <f t="shared" si="29"/>
        <v>0</v>
      </c>
      <c r="I212" s="249">
        <f t="shared" si="29"/>
        <v>16714</v>
      </c>
      <c r="J212" s="221">
        <f t="shared" si="12"/>
        <v>1</v>
      </c>
      <c r="K212" s="244"/>
      <c r="L212" s="314">
        <f t="shared" si="30"/>
        <v>0</v>
      </c>
      <c r="M212" s="315">
        <f t="shared" si="30"/>
        <v>0</v>
      </c>
      <c r="N212" s="315">
        <f t="shared" si="30"/>
        <v>16714</v>
      </c>
      <c r="O212" s="315">
        <f t="shared" si="30"/>
        <v>-16714</v>
      </c>
      <c r="P212" s="244"/>
      <c r="Q212" s="314">
        <f t="shared" si="31"/>
        <v>0</v>
      </c>
      <c r="R212" s="314">
        <f t="shared" si="31"/>
        <v>0</v>
      </c>
      <c r="S212" s="314">
        <f t="shared" si="31"/>
        <v>16714</v>
      </c>
      <c r="T212" s="314">
        <f t="shared" si="31"/>
        <v>-16714</v>
      </c>
      <c r="U212" s="314">
        <f t="shared" si="31"/>
        <v>0</v>
      </c>
      <c r="V212" s="314">
        <f t="shared" si="31"/>
        <v>0</v>
      </c>
      <c r="W212" s="314">
        <f t="shared" si="31"/>
        <v>0</v>
      </c>
      <c r="X212" s="313">
        <f t="shared" si="17"/>
        <v>-16714</v>
      </c>
    </row>
    <row r="213" spans="1:25" ht="19.5" thickBot="1">
      <c r="A213" s="260">
        <v>165</v>
      </c>
      <c r="B213" s="136"/>
      <c r="C213" s="137">
        <v>1030</v>
      </c>
      <c r="D213" s="145" t="s">
        <v>222</v>
      </c>
      <c r="E213" s="701"/>
      <c r="F213" s="249">
        <f t="shared" si="29"/>
        <v>29960</v>
      </c>
      <c r="G213" s="249">
        <f t="shared" si="29"/>
        <v>0</v>
      </c>
      <c r="H213" s="249">
        <f t="shared" si="29"/>
        <v>0</v>
      </c>
      <c r="I213" s="249">
        <f t="shared" si="29"/>
        <v>29960</v>
      </c>
      <c r="J213" s="221">
        <f t="shared" si="12"/>
        <v>1</v>
      </c>
      <c r="K213" s="244"/>
      <c r="L213" s="314">
        <f t="shared" si="30"/>
        <v>0</v>
      </c>
      <c r="M213" s="315">
        <f t="shared" si="30"/>
        <v>0</v>
      </c>
      <c r="N213" s="315">
        <f t="shared" si="30"/>
        <v>29960</v>
      </c>
      <c r="O213" s="315">
        <f t="shared" si="30"/>
        <v>-29960</v>
      </c>
      <c r="P213" s="244"/>
      <c r="Q213" s="314">
        <f t="shared" si="31"/>
        <v>0</v>
      </c>
      <c r="R213" s="314">
        <f t="shared" si="31"/>
        <v>0</v>
      </c>
      <c r="S213" s="314">
        <f t="shared" si="31"/>
        <v>29960</v>
      </c>
      <c r="T213" s="314">
        <f t="shared" si="31"/>
        <v>-29960</v>
      </c>
      <c r="U213" s="314">
        <f t="shared" si="31"/>
        <v>0</v>
      </c>
      <c r="V213" s="314">
        <f t="shared" si="31"/>
        <v>0</v>
      </c>
      <c r="W213" s="314">
        <f t="shared" si="31"/>
        <v>0</v>
      </c>
      <c r="X213" s="313">
        <f t="shared" si="17"/>
        <v>-29960</v>
      </c>
    </row>
    <row r="214" spans="1:25" ht="19.5" thickBot="1">
      <c r="A214" s="260">
        <v>175</v>
      </c>
      <c r="B214" s="136"/>
      <c r="C214" s="164">
        <v>1051</v>
      </c>
      <c r="D214" s="167" t="s">
        <v>223</v>
      </c>
      <c r="E214" s="701"/>
      <c r="F214" s="249">
        <f t="shared" si="29"/>
        <v>760</v>
      </c>
      <c r="G214" s="249">
        <f t="shared" si="29"/>
        <v>0</v>
      </c>
      <c r="H214" s="249">
        <f t="shared" si="29"/>
        <v>0</v>
      </c>
      <c r="I214" s="249">
        <f t="shared" si="29"/>
        <v>760</v>
      </c>
      <c r="J214" s="221">
        <f t="shared" si="12"/>
        <v>1</v>
      </c>
      <c r="K214" s="244"/>
      <c r="L214" s="314">
        <f t="shared" si="30"/>
        <v>0</v>
      </c>
      <c r="M214" s="315">
        <f t="shared" si="30"/>
        <v>0</v>
      </c>
      <c r="N214" s="315">
        <f t="shared" si="30"/>
        <v>760</v>
      </c>
      <c r="O214" s="315">
        <f t="shared" si="30"/>
        <v>-760</v>
      </c>
      <c r="P214" s="244"/>
      <c r="Q214" s="771">
        <f t="shared" si="31"/>
        <v>0</v>
      </c>
      <c r="R214" s="771">
        <f t="shared" si="31"/>
        <v>0</v>
      </c>
      <c r="S214" s="771">
        <f t="shared" si="31"/>
        <v>0</v>
      </c>
      <c r="T214" s="771">
        <f t="shared" si="31"/>
        <v>0</v>
      </c>
      <c r="U214" s="771">
        <f t="shared" si="31"/>
        <v>0</v>
      </c>
      <c r="V214" s="771">
        <f t="shared" si="31"/>
        <v>0</v>
      </c>
      <c r="W214" s="771">
        <f t="shared" si="31"/>
        <v>0</v>
      </c>
      <c r="X214" s="313">
        <f t="shared" si="17"/>
        <v>0</v>
      </c>
    </row>
    <row r="215" spans="1:25" ht="19.5" hidden="1" thickBot="1">
      <c r="A215" s="260">
        <v>180</v>
      </c>
      <c r="B215" s="136"/>
      <c r="C215" s="137">
        <v>1052</v>
      </c>
      <c r="D215" s="145" t="s">
        <v>224</v>
      </c>
      <c r="E215" s="701"/>
      <c r="F215" s="249">
        <f t="shared" si="29"/>
        <v>0</v>
      </c>
      <c r="G215" s="249">
        <f t="shared" si="29"/>
        <v>0</v>
      </c>
      <c r="H215" s="249">
        <f t="shared" si="29"/>
        <v>0</v>
      </c>
      <c r="I215" s="249">
        <f t="shared" si="29"/>
        <v>0</v>
      </c>
      <c r="J215" s="221" t="str">
        <f t="shared" si="12"/>
        <v/>
      </c>
      <c r="K215" s="244"/>
      <c r="L215" s="314">
        <f t="shared" si="30"/>
        <v>0</v>
      </c>
      <c r="M215" s="315">
        <f t="shared" si="30"/>
        <v>0</v>
      </c>
      <c r="N215" s="315">
        <f t="shared" si="30"/>
        <v>0</v>
      </c>
      <c r="O215" s="315">
        <f t="shared" si="30"/>
        <v>0</v>
      </c>
      <c r="P215" s="244"/>
      <c r="Q215" s="771">
        <f t="shared" si="31"/>
        <v>0</v>
      </c>
      <c r="R215" s="771">
        <f t="shared" si="31"/>
        <v>0</v>
      </c>
      <c r="S215" s="771">
        <f t="shared" si="31"/>
        <v>0</v>
      </c>
      <c r="T215" s="771">
        <f t="shared" si="31"/>
        <v>0</v>
      </c>
      <c r="U215" s="771">
        <f t="shared" si="31"/>
        <v>0</v>
      </c>
      <c r="V215" s="771">
        <f t="shared" si="31"/>
        <v>0</v>
      </c>
      <c r="W215" s="771">
        <f t="shared" si="31"/>
        <v>0</v>
      </c>
      <c r="X215" s="313">
        <f t="shared" si="17"/>
        <v>0</v>
      </c>
    </row>
    <row r="216" spans="1:25" ht="19.5" hidden="1" thickBot="1">
      <c r="A216" s="260">
        <v>185</v>
      </c>
      <c r="B216" s="136"/>
      <c r="C216" s="168">
        <v>1053</v>
      </c>
      <c r="D216" s="169" t="s">
        <v>1703</v>
      </c>
      <c r="E216" s="701"/>
      <c r="F216" s="249">
        <f t="shared" si="29"/>
        <v>0</v>
      </c>
      <c r="G216" s="249">
        <f t="shared" si="29"/>
        <v>0</v>
      </c>
      <c r="H216" s="249">
        <f t="shared" si="29"/>
        <v>0</v>
      </c>
      <c r="I216" s="249">
        <f t="shared" si="29"/>
        <v>0</v>
      </c>
      <c r="J216" s="221" t="str">
        <f t="shared" si="12"/>
        <v/>
      </c>
      <c r="K216" s="244"/>
      <c r="L216" s="314">
        <f t="shared" si="30"/>
        <v>0</v>
      </c>
      <c r="M216" s="315">
        <f t="shared" si="30"/>
        <v>0</v>
      </c>
      <c r="N216" s="315">
        <f t="shared" si="30"/>
        <v>0</v>
      </c>
      <c r="O216" s="315">
        <f t="shared" si="30"/>
        <v>0</v>
      </c>
      <c r="P216" s="244"/>
      <c r="Q216" s="771">
        <f t="shared" ref="Q216:W222" si="32">SUMIF($C$607:$C$12312,$C216,Q$607:Q$12312)</f>
        <v>0</v>
      </c>
      <c r="R216" s="771">
        <f t="shared" si="32"/>
        <v>0</v>
      </c>
      <c r="S216" s="771">
        <f t="shared" si="32"/>
        <v>0</v>
      </c>
      <c r="T216" s="771">
        <f t="shared" si="32"/>
        <v>0</v>
      </c>
      <c r="U216" s="771">
        <f t="shared" si="32"/>
        <v>0</v>
      </c>
      <c r="V216" s="771">
        <f t="shared" si="32"/>
        <v>0</v>
      </c>
      <c r="W216" s="771">
        <f t="shared" si="32"/>
        <v>0</v>
      </c>
      <c r="X216" s="313">
        <f t="shared" si="17"/>
        <v>0</v>
      </c>
    </row>
    <row r="217" spans="1:25" ht="19.5" thickBot="1">
      <c r="A217" s="260">
        <v>190</v>
      </c>
      <c r="B217" s="136"/>
      <c r="C217" s="137">
        <v>1062</v>
      </c>
      <c r="D217" s="139" t="s">
        <v>225</v>
      </c>
      <c r="E217" s="701"/>
      <c r="F217" s="249">
        <f t="shared" si="29"/>
        <v>500</v>
      </c>
      <c r="G217" s="249">
        <f t="shared" si="29"/>
        <v>0</v>
      </c>
      <c r="H217" s="249">
        <f t="shared" si="29"/>
        <v>0</v>
      </c>
      <c r="I217" s="249">
        <f t="shared" si="29"/>
        <v>500</v>
      </c>
      <c r="J217" s="221">
        <f t="shared" si="12"/>
        <v>1</v>
      </c>
      <c r="K217" s="244"/>
      <c r="L217" s="314">
        <f t="shared" si="30"/>
        <v>0</v>
      </c>
      <c r="M217" s="315">
        <f t="shared" si="30"/>
        <v>0</v>
      </c>
      <c r="N217" s="315">
        <f t="shared" si="30"/>
        <v>500</v>
      </c>
      <c r="O217" s="315">
        <f t="shared" si="30"/>
        <v>-500</v>
      </c>
      <c r="P217" s="244"/>
      <c r="Q217" s="314">
        <f t="shared" si="32"/>
        <v>0</v>
      </c>
      <c r="R217" s="314">
        <f t="shared" si="32"/>
        <v>0</v>
      </c>
      <c r="S217" s="314">
        <f t="shared" si="32"/>
        <v>500</v>
      </c>
      <c r="T217" s="314">
        <f t="shared" si="32"/>
        <v>-500</v>
      </c>
      <c r="U217" s="314">
        <f t="shared" si="32"/>
        <v>0</v>
      </c>
      <c r="V217" s="314">
        <f t="shared" si="32"/>
        <v>0</v>
      </c>
      <c r="W217" s="314">
        <f t="shared" si="32"/>
        <v>0</v>
      </c>
      <c r="X217" s="313">
        <f t="shared" si="17"/>
        <v>-500</v>
      </c>
    </row>
    <row r="218" spans="1:25" ht="19.5" hidden="1" thickBot="1">
      <c r="A218" s="260">
        <v>200</v>
      </c>
      <c r="B218" s="136"/>
      <c r="C218" s="168">
        <v>1063</v>
      </c>
      <c r="D218" s="170" t="s">
        <v>1479</v>
      </c>
      <c r="E218" s="701"/>
      <c r="F218" s="249">
        <f t="shared" si="29"/>
        <v>0</v>
      </c>
      <c r="G218" s="249">
        <f t="shared" si="29"/>
        <v>0</v>
      </c>
      <c r="H218" s="249">
        <f t="shared" si="29"/>
        <v>0</v>
      </c>
      <c r="I218" s="249">
        <f t="shared" si="29"/>
        <v>0</v>
      </c>
      <c r="J218" s="221" t="str">
        <f t="shared" si="12"/>
        <v/>
      </c>
      <c r="K218" s="244"/>
      <c r="L218" s="314">
        <f t="shared" si="30"/>
        <v>0</v>
      </c>
      <c r="M218" s="315">
        <f t="shared" si="30"/>
        <v>0</v>
      </c>
      <c r="N218" s="315">
        <f t="shared" si="30"/>
        <v>0</v>
      </c>
      <c r="O218" s="315">
        <f t="shared" si="30"/>
        <v>0</v>
      </c>
      <c r="P218" s="244"/>
      <c r="Q218" s="314">
        <f t="shared" si="32"/>
        <v>0</v>
      </c>
      <c r="R218" s="314">
        <f t="shared" si="32"/>
        <v>0</v>
      </c>
      <c r="S218" s="314">
        <f t="shared" si="32"/>
        <v>0</v>
      </c>
      <c r="T218" s="314">
        <f t="shared" si="32"/>
        <v>0</v>
      </c>
      <c r="U218" s="314">
        <f t="shared" si="32"/>
        <v>0</v>
      </c>
      <c r="V218" s="314">
        <f t="shared" si="32"/>
        <v>0</v>
      </c>
      <c r="W218" s="314">
        <f t="shared" si="32"/>
        <v>0</v>
      </c>
      <c r="X218" s="313">
        <f>T218-U218-V218-W218</f>
        <v>0</v>
      </c>
    </row>
    <row r="219" spans="1:25" ht="19.5" hidden="1" thickBot="1">
      <c r="A219" s="260">
        <v>200</v>
      </c>
      <c r="B219" s="136"/>
      <c r="C219" s="168">
        <v>1069</v>
      </c>
      <c r="D219" s="170" t="s">
        <v>227</v>
      </c>
      <c r="E219" s="701"/>
      <c r="F219" s="249">
        <f t="shared" si="29"/>
        <v>0</v>
      </c>
      <c r="G219" s="249">
        <f t="shared" si="29"/>
        <v>0</v>
      </c>
      <c r="H219" s="249">
        <f t="shared" si="29"/>
        <v>0</v>
      </c>
      <c r="I219" s="249">
        <f t="shared" si="29"/>
        <v>0</v>
      </c>
      <c r="J219" s="221" t="str">
        <f t="shared" si="12"/>
        <v/>
      </c>
      <c r="K219" s="244"/>
      <c r="L219" s="314">
        <f t="shared" si="30"/>
        <v>0</v>
      </c>
      <c r="M219" s="315">
        <f t="shared" si="30"/>
        <v>0</v>
      </c>
      <c r="N219" s="315">
        <f t="shared" si="30"/>
        <v>0</v>
      </c>
      <c r="O219" s="315">
        <f t="shared" si="30"/>
        <v>0</v>
      </c>
      <c r="P219" s="244"/>
      <c r="Q219" s="314">
        <f t="shared" si="32"/>
        <v>0</v>
      </c>
      <c r="R219" s="314">
        <f t="shared" si="32"/>
        <v>0</v>
      </c>
      <c r="S219" s="314">
        <f t="shared" si="32"/>
        <v>0</v>
      </c>
      <c r="T219" s="314">
        <f t="shared" si="32"/>
        <v>0</v>
      </c>
      <c r="U219" s="314">
        <f t="shared" si="32"/>
        <v>0</v>
      </c>
      <c r="V219" s="314">
        <f t="shared" si="32"/>
        <v>0</v>
      </c>
      <c r="W219" s="314">
        <f t="shared" si="32"/>
        <v>0</v>
      </c>
      <c r="X219" s="313">
        <f t="shared" si="17"/>
        <v>0</v>
      </c>
    </row>
    <row r="220" spans="1:25" ht="32.25" hidden="1" thickBot="1">
      <c r="A220" s="260">
        <v>205</v>
      </c>
      <c r="B220" s="140"/>
      <c r="C220" s="137">
        <v>1091</v>
      </c>
      <c r="D220" s="145" t="s">
        <v>228</v>
      </c>
      <c r="E220" s="701"/>
      <c r="F220" s="249">
        <f t="shared" si="29"/>
        <v>0</v>
      </c>
      <c r="G220" s="249">
        <f t="shared" si="29"/>
        <v>0</v>
      </c>
      <c r="H220" s="249">
        <f t="shared" si="29"/>
        <v>0</v>
      </c>
      <c r="I220" s="249">
        <f t="shared" si="29"/>
        <v>0</v>
      </c>
      <c r="J220" s="221" t="str">
        <f t="shared" si="12"/>
        <v/>
      </c>
      <c r="K220" s="244"/>
      <c r="L220" s="314">
        <f t="shared" si="30"/>
        <v>0</v>
      </c>
      <c r="M220" s="315">
        <f t="shared" si="30"/>
        <v>0</v>
      </c>
      <c r="N220" s="315">
        <f t="shared" si="30"/>
        <v>0</v>
      </c>
      <c r="O220" s="315">
        <f t="shared" si="30"/>
        <v>0</v>
      </c>
      <c r="P220" s="244"/>
      <c r="Q220" s="314">
        <f t="shared" si="32"/>
        <v>0</v>
      </c>
      <c r="R220" s="314">
        <f t="shared" si="32"/>
        <v>0</v>
      </c>
      <c r="S220" s="314">
        <f t="shared" si="32"/>
        <v>0</v>
      </c>
      <c r="T220" s="314">
        <f t="shared" si="32"/>
        <v>0</v>
      </c>
      <c r="U220" s="314">
        <f t="shared" si="32"/>
        <v>0</v>
      </c>
      <c r="V220" s="314">
        <f t="shared" si="32"/>
        <v>0</v>
      </c>
      <c r="W220" s="314">
        <f t="shared" si="32"/>
        <v>0</v>
      </c>
      <c r="X220" s="313">
        <f t="shared" si="17"/>
        <v>0</v>
      </c>
    </row>
    <row r="221" spans="1:25" ht="19.5" hidden="1" thickBot="1">
      <c r="A221" s="260">
        <v>210</v>
      </c>
      <c r="B221" s="136"/>
      <c r="C221" s="137">
        <v>1092</v>
      </c>
      <c r="D221" s="145" t="s">
        <v>356</v>
      </c>
      <c r="E221" s="701"/>
      <c r="F221" s="249">
        <f t="shared" si="29"/>
        <v>0</v>
      </c>
      <c r="G221" s="249">
        <f t="shared" si="29"/>
        <v>0</v>
      </c>
      <c r="H221" s="249">
        <f t="shared" si="29"/>
        <v>0</v>
      </c>
      <c r="I221" s="249">
        <f t="shared" si="29"/>
        <v>0</v>
      </c>
      <c r="J221" s="221" t="str">
        <f t="shared" si="12"/>
        <v/>
      </c>
      <c r="K221" s="244"/>
      <c r="L221" s="314">
        <f t="shared" si="30"/>
        <v>0</v>
      </c>
      <c r="M221" s="315">
        <f t="shared" si="30"/>
        <v>0</v>
      </c>
      <c r="N221" s="315">
        <f t="shared" si="30"/>
        <v>0</v>
      </c>
      <c r="O221" s="315">
        <f t="shared" si="30"/>
        <v>0</v>
      </c>
      <c r="P221" s="244"/>
      <c r="Q221" s="771">
        <f t="shared" si="32"/>
        <v>0</v>
      </c>
      <c r="R221" s="771">
        <f t="shared" si="32"/>
        <v>0</v>
      </c>
      <c r="S221" s="771">
        <f t="shared" si="32"/>
        <v>0</v>
      </c>
      <c r="T221" s="771">
        <f t="shared" si="32"/>
        <v>0</v>
      </c>
      <c r="U221" s="771">
        <f t="shared" si="32"/>
        <v>0</v>
      </c>
      <c r="V221" s="771">
        <f t="shared" si="32"/>
        <v>0</v>
      </c>
      <c r="W221" s="771">
        <f t="shared" si="32"/>
        <v>0</v>
      </c>
      <c r="X221" s="313">
        <f t="shared" si="17"/>
        <v>0</v>
      </c>
    </row>
    <row r="222" spans="1:25" ht="19.5" hidden="1" thickBot="1">
      <c r="A222" s="260">
        <v>215</v>
      </c>
      <c r="B222" s="136"/>
      <c r="C222" s="142">
        <v>1098</v>
      </c>
      <c r="D222" s="146" t="s">
        <v>229</v>
      </c>
      <c r="E222" s="701"/>
      <c r="F222" s="249">
        <f t="shared" si="29"/>
        <v>0</v>
      </c>
      <c r="G222" s="249">
        <f t="shared" si="29"/>
        <v>0</v>
      </c>
      <c r="H222" s="249">
        <f t="shared" si="29"/>
        <v>0</v>
      </c>
      <c r="I222" s="249">
        <f t="shared" si="29"/>
        <v>0</v>
      </c>
      <c r="J222" s="221" t="str">
        <f t="shared" si="12"/>
        <v/>
      </c>
      <c r="K222" s="244"/>
      <c r="L222" s="314">
        <f t="shared" si="30"/>
        <v>0</v>
      </c>
      <c r="M222" s="315">
        <f t="shared" si="30"/>
        <v>0</v>
      </c>
      <c r="N222" s="315">
        <f t="shared" si="30"/>
        <v>0</v>
      </c>
      <c r="O222" s="315">
        <f t="shared" si="30"/>
        <v>0</v>
      </c>
      <c r="P222" s="244"/>
      <c r="Q222" s="314">
        <f t="shared" si="32"/>
        <v>0</v>
      </c>
      <c r="R222" s="314">
        <f t="shared" si="32"/>
        <v>0</v>
      </c>
      <c r="S222" s="314">
        <f t="shared" si="32"/>
        <v>0</v>
      </c>
      <c r="T222" s="314">
        <f t="shared" si="32"/>
        <v>0</v>
      </c>
      <c r="U222" s="314">
        <f t="shared" si="32"/>
        <v>0</v>
      </c>
      <c r="V222" s="314">
        <f t="shared" si="32"/>
        <v>0</v>
      </c>
      <c r="W222" s="314">
        <f t="shared" si="32"/>
        <v>0</v>
      </c>
      <c r="X222" s="313">
        <f t="shared" si="17"/>
        <v>0</v>
      </c>
    </row>
    <row r="223" spans="1:25" s="247" customFormat="1" ht="19.5" customHeight="1" thickBot="1">
      <c r="A223" s="259">
        <v>220</v>
      </c>
      <c r="B223" s="705">
        <v>1900</v>
      </c>
      <c r="C223" s="923" t="s">
        <v>290</v>
      </c>
      <c r="D223" s="923"/>
      <c r="E223" s="706"/>
      <c r="F223" s="706">
        <f>SUMIF($B$607:$B$12312,$B223,F$607:F$12312)</f>
        <v>1200</v>
      </c>
      <c r="G223" s="706">
        <f>SUMIF($B$607:$B$12312,$B223,G$607:G$12312)</f>
        <v>0</v>
      </c>
      <c r="H223" s="706">
        <f>SUMIF($B$607:$B$12312,$B223,H$607:H$12312)</f>
        <v>0</v>
      </c>
      <c r="I223" s="706">
        <f>SUMIF($B$607:$B$12312,$B223,I$607:I$12312)</f>
        <v>1200</v>
      </c>
      <c r="J223" s="221">
        <f t="shared" si="12"/>
        <v>1</v>
      </c>
      <c r="K223" s="244"/>
      <c r="L223" s="316">
        <f>SUMIF($B$607:$B$12312,$B223,L$607:L$12312)</f>
        <v>0</v>
      </c>
      <c r="M223" s="317">
        <f>SUMIF($B$607:$B$12312,$B223,M$607:M$12312)</f>
        <v>0</v>
      </c>
      <c r="N223" s="317">
        <f>SUMIF($B$607:$B$12312,$B223,N$607:N$12312)</f>
        <v>1200</v>
      </c>
      <c r="O223" s="317">
        <f>SUMIF($B$607:$B$12312,$B223,O$607:O$12312)</f>
        <v>-1200</v>
      </c>
      <c r="P223" s="244"/>
      <c r="Q223" s="773">
        <f t="shared" ref="Q223:W223" si="33">SUMIF($B$607:$B$12312,$B223,Q$607:Q$12312)</f>
        <v>0</v>
      </c>
      <c r="R223" s="773">
        <f t="shared" si="33"/>
        <v>0</v>
      </c>
      <c r="S223" s="773">
        <f t="shared" si="33"/>
        <v>0</v>
      </c>
      <c r="T223" s="773">
        <f t="shared" si="33"/>
        <v>0</v>
      </c>
      <c r="U223" s="773">
        <f t="shared" si="33"/>
        <v>0</v>
      </c>
      <c r="V223" s="773">
        <f t="shared" si="33"/>
        <v>0</v>
      </c>
      <c r="W223" s="773">
        <f t="shared" si="33"/>
        <v>0</v>
      </c>
      <c r="X223" s="313">
        <f>T223-U223-V223-W223</f>
        <v>0</v>
      </c>
      <c r="Y223" s="215"/>
    </row>
    <row r="224" spans="1:25" ht="32.25" hidden="1" thickBot="1">
      <c r="A224" s="260">
        <v>225</v>
      </c>
      <c r="B224" s="136"/>
      <c r="C224" s="144">
        <v>1901</v>
      </c>
      <c r="D224" s="147" t="s">
        <v>291</v>
      </c>
      <c r="E224" s="701"/>
      <c r="F224" s="249">
        <f t="shared" ref="F224:I226" si="34">SUMIF($C$607:$C$12312,$C224,F$607:F$12312)</f>
        <v>0</v>
      </c>
      <c r="G224" s="249">
        <f t="shared" si="34"/>
        <v>0</v>
      </c>
      <c r="H224" s="249">
        <f t="shared" si="34"/>
        <v>0</v>
      </c>
      <c r="I224" s="249">
        <f t="shared" si="34"/>
        <v>0</v>
      </c>
      <c r="J224" s="221" t="str">
        <f t="shared" si="12"/>
        <v/>
      </c>
      <c r="K224" s="244"/>
      <c r="L224" s="314">
        <f t="shared" ref="L224:O226" si="35">SUMIF($C$607:$C$12312,$C224,L$607:L$12312)</f>
        <v>0</v>
      </c>
      <c r="M224" s="315">
        <f t="shared" si="35"/>
        <v>0</v>
      </c>
      <c r="N224" s="315">
        <f t="shared" si="35"/>
        <v>0</v>
      </c>
      <c r="O224" s="315">
        <f t="shared" si="35"/>
        <v>0</v>
      </c>
      <c r="P224" s="244"/>
      <c r="Q224" s="771">
        <f t="shared" ref="Q224:W226" si="36">SUMIF($C$607:$C$12312,$C224,Q$607:Q$12312)</f>
        <v>0</v>
      </c>
      <c r="R224" s="771">
        <f t="shared" si="36"/>
        <v>0</v>
      </c>
      <c r="S224" s="771">
        <f t="shared" si="36"/>
        <v>0</v>
      </c>
      <c r="T224" s="771">
        <f t="shared" si="36"/>
        <v>0</v>
      </c>
      <c r="U224" s="771">
        <f t="shared" si="36"/>
        <v>0</v>
      </c>
      <c r="V224" s="771">
        <f t="shared" si="36"/>
        <v>0</v>
      </c>
      <c r="W224" s="771">
        <f t="shared" si="36"/>
        <v>0</v>
      </c>
      <c r="X224" s="313">
        <f>T224-U224-V224-W224</f>
        <v>0</v>
      </c>
    </row>
    <row r="225" spans="1:25" ht="31.5" customHeight="1" thickBot="1">
      <c r="A225" s="260">
        <v>230</v>
      </c>
      <c r="B225" s="171"/>
      <c r="C225" s="137">
        <v>1981</v>
      </c>
      <c r="D225" s="159" t="s">
        <v>292</v>
      </c>
      <c r="E225" s="701"/>
      <c r="F225" s="249">
        <f t="shared" si="34"/>
        <v>1200</v>
      </c>
      <c r="G225" s="249">
        <f t="shared" si="34"/>
        <v>0</v>
      </c>
      <c r="H225" s="249">
        <f t="shared" si="34"/>
        <v>0</v>
      </c>
      <c r="I225" s="249">
        <f t="shared" si="34"/>
        <v>1200</v>
      </c>
      <c r="J225" s="221">
        <f t="shared" si="12"/>
        <v>1</v>
      </c>
      <c r="K225" s="244"/>
      <c r="L225" s="314">
        <f t="shared" si="35"/>
        <v>0</v>
      </c>
      <c r="M225" s="315">
        <f t="shared" si="35"/>
        <v>0</v>
      </c>
      <c r="N225" s="315">
        <f t="shared" si="35"/>
        <v>1200</v>
      </c>
      <c r="O225" s="315">
        <f t="shared" si="35"/>
        <v>-1200</v>
      </c>
      <c r="P225" s="244"/>
      <c r="Q225" s="771">
        <f t="shared" si="36"/>
        <v>0</v>
      </c>
      <c r="R225" s="771">
        <f t="shared" si="36"/>
        <v>0</v>
      </c>
      <c r="S225" s="771">
        <f t="shared" si="36"/>
        <v>0</v>
      </c>
      <c r="T225" s="771">
        <f t="shared" si="36"/>
        <v>0</v>
      </c>
      <c r="U225" s="771">
        <f t="shared" si="36"/>
        <v>0</v>
      </c>
      <c r="V225" s="771">
        <f t="shared" si="36"/>
        <v>0</v>
      </c>
      <c r="W225" s="771">
        <f t="shared" si="36"/>
        <v>0</v>
      </c>
      <c r="X225" s="313">
        <f>T225-U225-V225-W225</f>
        <v>0</v>
      </c>
      <c r="Y225" s="247"/>
    </row>
    <row r="226" spans="1:25" ht="29.25" hidden="1" customHeight="1" thickBot="1">
      <c r="A226" s="260">
        <v>245</v>
      </c>
      <c r="B226" s="136"/>
      <c r="C226" s="142">
        <v>1991</v>
      </c>
      <c r="D226" s="154" t="s">
        <v>293</v>
      </c>
      <c r="E226" s="701"/>
      <c r="F226" s="249">
        <f t="shared" si="34"/>
        <v>0</v>
      </c>
      <c r="G226" s="249">
        <f t="shared" si="34"/>
        <v>0</v>
      </c>
      <c r="H226" s="249">
        <f t="shared" si="34"/>
        <v>0</v>
      </c>
      <c r="I226" s="249">
        <f t="shared" si="34"/>
        <v>0</v>
      </c>
      <c r="J226" s="221" t="str">
        <f t="shared" si="12"/>
        <v/>
      </c>
      <c r="K226" s="244"/>
      <c r="L226" s="314">
        <f t="shared" si="35"/>
        <v>0</v>
      </c>
      <c r="M226" s="315">
        <f t="shared" si="35"/>
        <v>0</v>
      </c>
      <c r="N226" s="315">
        <f t="shared" si="35"/>
        <v>0</v>
      </c>
      <c r="O226" s="315">
        <f t="shared" si="35"/>
        <v>0</v>
      </c>
      <c r="P226" s="244"/>
      <c r="Q226" s="771">
        <f t="shared" si="36"/>
        <v>0</v>
      </c>
      <c r="R226" s="771">
        <f t="shared" si="36"/>
        <v>0</v>
      </c>
      <c r="S226" s="771">
        <f t="shared" si="36"/>
        <v>0</v>
      </c>
      <c r="T226" s="771">
        <f t="shared" si="36"/>
        <v>0</v>
      </c>
      <c r="U226" s="771">
        <f t="shared" si="36"/>
        <v>0</v>
      </c>
      <c r="V226" s="771">
        <f t="shared" si="36"/>
        <v>0</v>
      </c>
      <c r="W226" s="771">
        <f t="shared" si="36"/>
        <v>0</v>
      </c>
      <c r="X226" s="313">
        <f>T226-U226-V226-W226</f>
        <v>0</v>
      </c>
    </row>
    <row r="227" spans="1:25" s="247" customFormat="1" ht="19.5" hidden="1" customHeight="1" thickBot="1">
      <c r="A227" s="259">
        <v>220</v>
      </c>
      <c r="B227" s="705">
        <v>2100</v>
      </c>
      <c r="C227" s="923" t="s">
        <v>1083</v>
      </c>
      <c r="D227" s="923"/>
      <c r="E227" s="706"/>
      <c r="F227" s="706">
        <f>SUMIF($B$607:$B$12312,$B227,F$607:F$12312)</f>
        <v>0</v>
      </c>
      <c r="G227" s="706">
        <f>SUMIF($B$607:$B$12312,$B227,G$607:G$12312)</f>
        <v>0</v>
      </c>
      <c r="H227" s="706">
        <f>SUMIF($B$607:$B$12312,$B227,H$607:H$12312)</f>
        <v>0</v>
      </c>
      <c r="I227" s="706">
        <f>SUMIF($B$607:$B$12312,$B227,I$607:I$12312)</f>
        <v>0</v>
      </c>
      <c r="J227" s="221" t="str">
        <f t="shared" si="12"/>
        <v/>
      </c>
      <c r="K227" s="244"/>
      <c r="L227" s="316">
        <f>SUMIF($B$607:$B$12312,$B227,L$607:L$12312)</f>
        <v>0</v>
      </c>
      <c r="M227" s="317">
        <f>SUMIF($B$607:$B$12312,$B227,M$607:M$12312)</f>
        <v>0</v>
      </c>
      <c r="N227" s="317">
        <f>SUMIF($B$607:$B$12312,$B227,N$607:N$12312)</f>
        <v>0</v>
      </c>
      <c r="O227" s="317">
        <f>SUMIF($B$607:$B$12312,$B227,O$607:O$12312)</f>
        <v>0</v>
      </c>
      <c r="P227" s="244"/>
      <c r="Q227" s="773">
        <f t="shared" ref="Q227:W227" si="37">SUMIF($B$607:$B$12312,$B227,Q$607:Q$12312)</f>
        <v>0</v>
      </c>
      <c r="R227" s="773">
        <f t="shared" si="37"/>
        <v>0</v>
      </c>
      <c r="S227" s="773">
        <f t="shared" si="37"/>
        <v>0</v>
      </c>
      <c r="T227" s="773">
        <f t="shared" si="37"/>
        <v>0</v>
      </c>
      <c r="U227" s="773">
        <f t="shared" si="37"/>
        <v>0</v>
      </c>
      <c r="V227" s="773">
        <f t="shared" si="37"/>
        <v>0</v>
      </c>
      <c r="W227" s="773">
        <f t="shared" si="37"/>
        <v>0</v>
      </c>
      <c r="X227" s="313">
        <f t="shared" si="17"/>
        <v>0</v>
      </c>
      <c r="Y227" s="215"/>
    </row>
    <row r="228" spans="1:25" ht="19.5" hidden="1" thickBot="1">
      <c r="A228" s="260">
        <v>225</v>
      </c>
      <c r="B228" s="136"/>
      <c r="C228" s="144">
        <v>2110</v>
      </c>
      <c r="D228" s="147" t="s">
        <v>230</v>
      </c>
      <c r="E228" s="701"/>
      <c r="F228" s="249">
        <f t="shared" ref="F228:I232" si="38">SUMIF($C$607:$C$12312,$C228,F$607:F$12312)</f>
        <v>0</v>
      </c>
      <c r="G228" s="249">
        <f t="shared" si="38"/>
        <v>0</v>
      </c>
      <c r="H228" s="249">
        <f t="shared" si="38"/>
        <v>0</v>
      </c>
      <c r="I228" s="249">
        <f t="shared" si="38"/>
        <v>0</v>
      </c>
      <c r="J228" s="221" t="str">
        <f t="shared" si="12"/>
        <v/>
      </c>
      <c r="K228" s="244"/>
      <c r="L228" s="314">
        <f t="shared" ref="L228:O232" si="39">SUMIF($C$607:$C$12312,$C228,L$607:L$12312)</f>
        <v>0</v>
      </c>
      <c r="M228" s="315">
        <f t="shared" si="39"/>
        <v>0</v>
      </c>
      <c r="N228" s="315">
        <f t="shared" si="39"/>
        <v>0</v>
      </c>
      <c r="O228" s="315">
        <f t="shared" si="39"/>
        <v>0</v>
      </c>
      <c r="P228" s="244"/>
      <c r="Q228" s="771">
        <f t="shared" ref="Q228:W232" si="40">SUMIF($C$607:$C$12312,$C228,Q$607:Q$12312)</f>
        <v>0</v>
      </c>
      <c r="R228" s="771">
        <f t="shared" si="40"/>
        <v>0</v>
      </c>
      <c r="S228" s="771">
        <f t="shared" si="40"/>
        <v>0</v>
      </c>
      <c r="T228" s="771">
        <f t="shared" si="40"/>
        <v>0</v>
      </c>
      <c r="U228" s="771">
        <f t="shared" si="40"/>
        <v>0</v>
      </c>
      <c r="V228" s="771">
        <f t="shared" si="40"/>
        <v>0</v>
      </c>
      <c r="W228" s="771">
        <f t="shared" si="40"/>
        <v>0</v>
      </c>
      <c r="X228" s="313">
        <f t="shared" si="17"/>
        <v>0</v>
      </c>
    </row>
    <row r="229" spans="1:25" ht="19.5" hidden="1" thickBot="1">
      <c r="A229" s="260">
        <v>230</v>
      </c>
      <c r="B229" s="171"/>
      <c r="C229" s="137">
        <v>2120</v>
      </c>
      <c r="D229" s="159" t="s">
        <v>231</v>
      </c>
      <c r="E229" s="701"/>
      <c r="F229" s="249">
        <f t="shared" si="38"/>
        <v>0</v>
      </c>
      <c r="G229" s="249">
        <f t="shared" si="38"/>
        <v>0</v>
      </c>
      <c r="H229" s="249">
        <f t="shared" si="38"/>
        <v>0</v>
      </c>
      <c r="I229" s="249">
        <f t="shared" si="38"/>
        <v>0</v>
      </c>
      <c r="J229" s="221" t="str">
        <f t="shared" si="12"/>
        <v/>
      </c>
      <c r="K229" s="244"/>
      <c r="L229" s="314">
        <f t="shared" si="39"/>
        <v>0</v>
      </c>
      <c r="M229" s="315">
        <f t="shared" si="39"/>
        <v>0</v>
      </c>
      <c r="N229" s="315">
        <f t="shared" si="39"/>
        <v>0</v>
      </c>
      <c r="O229" s="315">
        <f t="shared" si="39"/>
        <v>0</v>
      </c>
      <c r="P229" s="244"/>
      <c r="Q229" s="771">
        <f t="shared" si="40"/>
        <v>0</v>
      </c>
      <c r="R229" s="771">
        <f t="shared" si="40"/>
        <v>0</v>
      </c>
      <c r="S229" s="771">
        <f t="shared" si="40"/>
        <v>0</v>
      </c>
      <c r="T229" s="771">
        <f t="shared" si="40"/>
        <v>0</v>
      </c>
      <c r="U229" s="771">
        <f t="shared" si="40"/>
        <v>0</v>
      </c>
      <c r="V229" s="771">
        <f t="shared" si="40"/>
        <v>0</v>
      </c>
      <c r="W229" s="771">
        <f t="shared" si="40"/>
        <v>0</v>
      </c>
      <c r="X229" s="313">
        <f t="shared" si="17"/>
        <v>0</v>
      </c>
      <c r="Y229" s="247"/>
    </row>
    <row r="230" spans="1:25" ht="23.25" hidden="1" customHeight="1" thickBot="1">
      <c r="A230" s="260">
        <v>235</v>
      </c>
      <c r="B230" s="171"/>
      <c r="C230" s="137">
        <v>2125</v>
      </c>
      <c r="D230" s="159" t="s">
        <v>232</v>
      </c>
      <c r="E230" s="701"/>
      <c r="F230" s="249">
        <f t="shared" si="38"/>
        <v>0</v>
      </c>
      <c r="G230" s="249">
        <f t="shared" si="38"/>
        <v>0</v>
      </c>
      <c r="H230" s="249">
        <f t="shared" si="38"/>
        <v>0</v>
      </c>
      <c r="I230" s="249">
        <f t="shared" si="38"/>
        <v>0</v>
      </c>
      <c r="J230" s="221" t="str">
        <f t="shared" si="12"/>
        <v/>
      </c>
      <c r="K230" s="244"/>
      <c r="L230" s="314">
        <f t="shared" si="39"/>
        <v>0</v>
      </c>
      <c r="M230" s="315">
        <f t="shared" si="39"/>
        <v>0</v>
      </c>
      <c r="N230" s="315">
        <f t="shared" si="39"/>
        <v>0</v>
      </c>
      <c r="O230" s="315">
        <f t="shared" si="39"/>
        <v>0</v>
      </c>
      <c r="P230" s="244"/>
      <c r="Q230" s="771">
        <f t="shared" si="40"/>
        <v>0</v>
      </c>
      <c r="R230" s="771">
        <f t="shared" si="40"/>
        <v>0</v>
      </c>
      <c r="S230" s="771">
        <f t="shared" si="40"/>
        <v>0</v>
      </c>
      <c r="T230" s="771">
        <f t="shared" si="40"/>
        <v>0</v>
      </c>
      <c r="U230" s="771">
        <f t="shared" si="40"/>
        <v>0</v>
      </c>
      <c r="V230" s="771">
        <f t="shared" si="40"/>
        <v>0</v>
      </c>
      <c r="W230" s="771">
        <f t="shared" si="40"/>
        <v>0</v>
      </c>
      <c r="X230" s="313">
        <f t="shared" si="17"/>
        <v>0</v>
      </c>
    </row>
    <row r="231" spans="1:25" ht="22.5" hidden="1" customHeight="1" thickBot="1">
      <c r="A231" s="260">
        <v>240</v>
      </c>
      <c r="B231" s="143"/>
      <c r="C231" s="137">
        <v>2140</v>
      </c>
      <c r="D231" s="159" t="s">
        <v>233</v>
      </c>
      <c r="E231" s="701"/>
      <c r="F231" s="249">
        <f t="shared" si="38"/>
        <v>0</v>
      </c>
      <c r="G231" s="249">
        <f t="shared" si="38"/>
        <v>0</v>
      </c>
      <c r="H231" s="249">
        <f t="shared" si="38"/>
        <v>0</v>
      </c>
      <c r="I231" s="249">
        <f t="shared" si="38"/>
        <v>0</v>
      </c>
      <c r="J231" s="221" t="str">
        <f t="shared" si="12"/>
        <v/>
      </c>
      <c r="K231" s="244"/>
      <c r="L231" s="314">
        <f t="shared" si="39"/>
        <v>0</v>
      </c>
      <c r="M231" s="315">
        <f t="shared" si="39"/>
        <v>0</v>
      </c>
      <c r="N231" s="315">
        <f t="shared" si="39"/>
        <v>0</v>
      </c>
      <c r="O231" s="315">
        <f t="shared" si="39"/>
        <v>0</v>
      </c>
      <c r="P231" s="244"/>
      <c r="Q231" s="771">
        <f t="shared" si="40"/>
        <v>0</v>
      </c>
      <c r="R231" s="771">
        <f t="shared" si="40"/>
        <v>0</v>
      </c>
      <c r="S231" s="771">
        <f t="shared" si="40"/>
        <v>0</v>
      </c>
      <c r="T231" s="771">
        <f t="shared" si="40"/>
        <v>0</v>
      </c>
      <c r="U231" s="771">
        <f t="shared" si="40"/>
        <v>0</v>
      </c>
      <c r="V231" s="771">
        <f t="shared" si="40"/>
        <v>0</v>
      </c>
      <c r="W231" s="771">
        <f t="shared" si="40"/>
        <v>0</v>
      </c>
      <c r="X231" s="313">
        <f t="shared" si="17"/>
        <v>0</v>
      </c>
    </row>
    <row r="232" spans="1:25" ht="23.25" hidden="1" customHeight="1" thickBot="1">
      <c r="A232" s="260">
        <v>245</v>
      </c>
      <c r="B232" s="136"/>
      <c r="C232" s="142">
        <v>2190</v>
      </c>
      <c r="D232" s="154" t="s">
        <v>234</v>
      </c>
      <c r="E232" s="701"/>
      <c r="F232" s="249">
        <f t="shared" si="38"/>
        <v>0</v>
      </c>
      <c r="G232" s="249">
        <f t="shared" si="38"/>
        <v>0</v>
      </c>
      <c r="H232" s="249">
        <f t="shared" si="38"/>
        <v>0</v>
      </c>
      <c r="I232" s="249">
        <f t="shared" si="38"/>
        <v>0</v>
      </c>
      <c r="J232" s="221" t="str">
        <f t="shared" si="12"/>
        <v/>
      </c>
      <c r="K232" s="244"/>
      <c r="L232" s="314">
        <f t="shared" si="39"/>
        <v>0</v>
      </c>
      <c r="M232" s="315">
        <f t="shared" si="39"/>
        <v>0</v>
      </c>
      <c r="N232" s="315">
        <f t="shared" si="39"/>
        <v>0</v>
      </c>
      <c r="O232" s="315">
        <f t="shared" si="39"/>
        <v>0</v>
      </c>
      <c r="P232" s="244"/>
      <c r="Q232" s="771">
        <f t="shared" si="40"/>
        <v>0</v>
      </c>
      <c r="R232" s="771">
        <f t="shared" si="40"/>
        <v>0</v>
      </c>
      <c r="S232" s="771">
        <f t="shared" si="40"/>
        <v>0</v>
      </c>
      <c r="T232" s="771">
        <f t="shared" si="40"/>
        <v>0</v>
      </c>
      <c r="U232" s="771">
        <f t="shared" si="40"/>
        <v>0</v>
      </c>
      <c r="V232" s="771">
        <f t="shared" si="40"/>
        <v>0</v>
      </c>
      <c r="W232" s="771">
        <f t="shared" si="40"/>
        <v>0</v>
      </c>
      <c r="X232" s="313">
        <f t="shared" si="17"/>
        <v>0</v>
      </c>
    </row>
    <row r="233" spans="1:25" s="247" customFormat="1" ht="19.5" hidden="1" customHeight="1" thickBot="1">
      <c r="A233" s="259">
        <v>250</v>
      </c>
      <c r="B233" s="705">
        <v>2200</v>
      </c>
      <c r="C233" s="923" t="s">
        <v>235</v>
      </c>
      <c r="D233" s="923"/>
      <c r="E233" s="706"/>
      <c r="F233" s="706">
        <f>SUMIF($B$607:$B$12312,$B233,F$607:F$12312)</f>
        <v>0</v>
      </c>
      <c r="G233" s="706">
        <f>SUMIF($B$607:$B$12312,$B233,G$607:G$12312)</f>
        <v>0</v>
      </c>
      <c r="H233" s="706">
        <f>SUMIF($B$607:$B$12312,$B233,H$607:H$12312)</f>
        <v>0</v>
      </c>
      <c r="I233" s="706">
        <f>SUMIF($B$607:$B$12312,$B233,I$607:I$12312)</f>
        <v>0</v>
      </c>
      <c r="J233" s="221" t="str">
        <f t="shared" si="12"/>
        <v/>
      </c>
      <c r="K233" s="244"/>
      <c r="L233" s="316">
        <f>SUMIF($B$607:$B$12312,$B233,L$607:L$12312)</f>
        <v>0</v>
      </c>
      <c r="M233" s="317">
        <f>SUMIF($B$607:$B$12312,$B233,M$607:M$12312)</f>
        <v>0</v>
      </c>
      <c r="N233" s="317">
        <f>SUMIF($B$607:$B$12312,$B233,N$607:N$12312)</f>
        <v>0</v>
      </c>
      <c r="O233" s="317">
        <f>SUMIF($B$607:$B$12312,$B233,O$607:O$12312)</f>
        <v>0</v>
      </c>
      <c r="P233" s="244"/>
      <c r="Q233" s="773">
        <f t="shared" ref="Q233:W233" si="41">SUMIF($B$607:$B$12312,$B233,Q$607:Q$12312)</f>
        <v>0</v>
      </c>
      <c r="R233" s="773">
        <f t="shared" si="41"/>
        <v>0</v>
      </c>
      <c r="S233" s="773">
        <f t="shared" si="41"/>
        <v>0</v>
      </c>
      <c r="T233" s="773">
        <f t="shared" si="41"/>
        <v>0</v>
      </c>
      <c r="U233" s="773">
        <f t="shared" si="41"/>
        <v>0</v>
      </c>
      <c r="V233" s="773">
        <f t="shared" si="41"/>
        <v>0</v>
      </c>
      <c r="W233" s="773">
        <f t="shared" si="41"/>
        <v>0</v>
      </c>
      <c r="X233" s="313">
        <f t="shared" si="17"/>
        <v>0</v>
      </c>
      <c r="Y233" s="215"/>
    </row>
    <row r="234" spans="1:25" ht="19.5" hidden="1" thickBot="1">
      <c r="A234" s="260">
        <v>255</v>
      </c>
      <c r="B234" s="136"/>
      <c r="C234" s="137">
        <v>2221</v>
      </c>
      <c r="D234" s="139" t="s">
        <v>357</v>
      </c>
      <c r="E234" s="701"/>
      <c r="F234" s="249">
        <f t="shared" ref="F234:I235" si="42">SUMIF($C$607:$C$12312,$C234,F$607:F$12312)</f>
        <v>0</v>
      </c>
      <c r="G234" s="249">
        <f t="shared" si="42"/>
        <v>0</v>
      </c>
      <c r="H234" s="249">
        <f t="shared" si="42"/>
        <v>0</v>
      </c>
      <c r="I234" s="249">
        <f t="shared" si="42"/>
        <v>0</v>
      </c>
      <c r="J234" s="221" t="str">
        <f t="shared" si="12"/>
        <v/>
      </c>
      <c r="K234" s="244"/>
      <c r="L234" s="771">
        <f t="shared" ref="L234:O235" si="43">SUMIF($C$607:$C$12312,$C234,L$607:L$12312)</f>
        <v>0</v>
      </c>
      <c r="M234" s="775">
        <f t="shared" si="43"/>
        <v>0</v>
      </c>
      <c r="N234" s="775">
        <f t="shared" si="43"/>
        <v>0</v>
      </c>
      <c r="O234" s="775">
        <f t="shared" si="43"/>
        <v>0</v>
      </c>
      <c r="P234" s="244"/>
      <c r="Q234" s="771">
        <f t="shared" ref="Q234:W235" si="44">SUMIF($C$607:$C$12312,$C234,Q$607:Q$12312)</f>
        <v>0</v>
      </c>
      <c r="R234" s="771">
        <f t="shared" si="44"/>
        <v>0</v>
      </c>
      <c r="S234" s="771">
        <f t="shared" si="44"/>
        <v>0</v>
      </c>
      <c r="T234" s="771">
        <f t="shared" si="44"/>
        <v>0</v>
      </c>
      <c r="U234" s="771">
        <f t="shared" si="44"/>
        <v>0</v>
      </c>
      <c r="V234" s="771">
        <f t="shared" si="44"/>
        <v>0</v>
      </c>
      <c r="W234" s="771">
        <f t="shared" si="44"/>
        <v>0</v>
      </c>
      <c r="X234" s="313">
        <f t="shared" si="17"/>
        <v>0</v>
      </c>
    </row>
    <row r="235" spans="1:25" ht="19.5" hidden="1" thickBot="1">
      <c r="A235" s="260">
        <v>265</v>
      </c>
      <c r="B235" s="136"/>
      <c r="C235" s="142">
        <v>2224</v>
      </c>
      <c r="D235" s="141" t="s">
        <v>236</v>
      </c>
      <c r="E235" s="701"/>
      <c r="F235" s="249">
        <f t="shared" si="42"/>
        <v>0</v>
      </c>
      <c r="G235" s="249">
        <f t="shared" si="42"/>
        <v>0</v>
      </c>
      <c r="H235" s="249">
        <f t="shared" si="42"/>
        <v>0</v>
      </c>
      <c r="I235" s="249">
        <f t="shared" si="42"/>
        <v>0</v>
      </c>
      <c r="J235" s="221" t="str">
        <f t="shared" si="12"/>
        <v/>
      </c>
      <c r="K235" s="244"/>
      <c r="L235" s="314">
        <f t="shared" si="43"/>
        <v>0</v>
      </c>
      <c r="M235" s="315">
        <f t="shared" si="43"/>
        <v>0</v>
      </c>
      <c r="N235" s="315">
        <f t="shared" si="43"/>
        <v>0</v>
      </c>
      <c r="O235" s="315">
        <f t="shared" si="43"/>
        <v>0</v>
      </c>
      <c r="P235" s="244"/>
      <c r="Q235" s="771">
        <f t="shared" si="44"/>
        <v>0</v>
      </c>
      <c r="R235" s="771">
        <f t="shared" si="44"/>
        <v>0</v>
      </c>
      <c r="S235" s="771">
        <f t="shared" si="44"/>
        <v>0</v>
      </c>
      <c r="T235" s="771">
        <f t="shared" si="44"/>
        <v>0</v>
      </c>
      <c r="U235" s="771">
        <f t="shared" si="44"/>
        <v>0</v>
      </c>
      <c r="V235" s="771">
        <f t="shared" si="44"/>
        <v>0</v>
      </c>
      <c r="W235" s="771">
        <f t="shared" si="44"/>
        <v>0</v>
      </c>
      <c r="X235" s="313">
        <f t="shared" si="17"/>
        <v>0</v>
      </c>
    </row>
    <row r="236" spans="1:25" s="247" customFormat="1" ht="19.5" hidden="1" customHeight="1" thickBot="1">
      <c r="A236" s="259">
        <v>270</v>
      </c>
      <c r="B236" s="705">
        <v>2500</v>
      </c>
      <c r="C236" s="923" t="s">
        <v>237</v>
      </c>
      <c r="D236" s="923"/>
      <c r="E236" s="706"/>
      <c r="F236" s="706">
        <f t="shared" ref="F236:I240" si="45">SUMIF($B$607:$B$12312,$B236,F$607:F$12312)</f>
        <v>0</v>
      </c>
      <c r="G236" s="706">
        <f t="shared" si="45"/>
        <v>0</v>
      </c>
      <c r="H236" s="706">
        <f t="shared" si="45"/>
        <v>0</v>
      </c>
      <c r="I236" s="706">
        <f t="shared" si="45"/>
        <v>0</v>
      </c>
      <c r="J236" s="221" t="str">
        <f t="shared" si="12"/>
        <v/>
      </c>
      <c r="K236" s="244"/>
      <c r="L236" s="316">
        <f t="shared" ref="L236:O240" si="46">SUMIF($B$607:$B$12312,$B236,L$607:L$12312)</f>
        <v>0</v>
      </c>
      <c r="M236" s="317">
        <f t="shared" si="46"/>
        <v>0</v>
      </c>
      <c r="N236" s="317">
        <f t="shared" si="46"/>
        <v>0</v>
      </c>
      <c r="O236" s="317">
        <f t="shared" si="46"/>
        <v>0</v>
      </c>
      <c r="P236" s="244"/>
      <c r="Q236" s="773">
        <f t="shared" ref="Q236:W240" si="47">SUMIF($B$607:$B$12312,$B236,Q$607:Q$12312)</f>
        <v>0</v>
      </c>
      <c r="R236" s="773">
        <f t="shared" si="47"/>
        <v>0</v>
      </c>
      <c r="S236" s="773">
        <f t="shared" si="47"/>
        <v>0</v>
      </c>
      <c r="T236" s="773">
        <f t="shared" si="47"/>
        <v>0</v>
      </c>
      <c r="U236" s="773">
        <f t="shared" si="47"/>
        <v>0</v>
      </c>
      <c r="V236" s="773">
        <f t="shared" si="47"/>
        <v>0</v>
      </c>
      <c r="W236" s="773">
        <f t="shared" si="47"/>
        <v>0</v>
      </c>
      <c r="X236" s="313">
        <f t="shared" si="17"/>
        <v>0</v>
      </c>
      <c r="Y236" s="215"/>
    </row>
    <row r="237" spans="1:25" s="247" customFormat="1" ht="20.25" hidden="1" customHeight="1" thickBot="1">
      <c r="A237" s="259">
        <v>290</v>
      </c>
      <c r="B237" s="705">
        <v>2600</v>
      </c>
      <c r="C237" s="923" t="s">
        <v>238</v>
      </c>
      <c r="D237" s="923"/>
      <c r="E237" s="706"/>
      <c r="F237" s="706">
        <f t="shared" si="45"/>
        <v>0</v>
      </c>
      <c r="G237" s="706">
        <f t="shared" si="45"/>
        <v>0</v>
      </c>
      <c r="H237" s="706">
        <f t="shared" si="45"/>
        <v>0</v>
      </c>
      <c r="I237" s="706">
        <f t="shared" si="45"/>
        <v>0</v>
      </c>
      <c r="J237" s="221" t="str">
        <f t="shared" si="12"/>
        <v/>
      </c>
      <c r="K237" s="244"/>
      <c r="L237" s="316">
        <f t="shared" si="46"/>
        <v>0</v>
      </c>
      <c r="M237" s="317">
        <f t="shared" si="46"/>
        <v>0</v>
      </c>
      <c r="N237" s="317">
        <f t="shared" si="46"/>
        <v>0</v>
      </c>
      <c r="O237" s="317">
        <f t="shared" si="46"/>
        <v>0</v>
      </c>
      <c r="P237" s="244"/>
      <c r="Q237" s="773">
        <f t="shared" si="47"/>
        <v>0</v>
      </c>
      <c r="R237" s="773">
        <f t="shared" si="47"/>
        <v>0</v>
      </c>
      <c r="S237" s="773">
        <f t="shared" si="47"/>
        <v>0</v>
      </c>
      <c r="T237" s="773">
        <f t="shared" si="47"/>
        <v>0</v>
      </c>
      <c r="U237" s="773">
        <f t="shared" si="47"/>
        <v>0</v>
      </c>
      <c r="V237" s="773">
        <f t="shared" si="47"/>
        <v>0</v>
      </c>
      <c r="W237" s="773">
        <f t="shared" si="47"/>
        <v>0</v>
      </c>
      <c r="X237" s="313">
        <f t="shared" si="17"/>
        <v>0</v>
      </c>
      <c r="Y237" s="215"/>
    </row>
    <row r="238" spans="1:25" s="247" customFormat="1" ht="24" hidden="1" customHeight="1" thickBot="1">
      <c r="A238" s="318">
        <v>320</v>
      </c>
      <c r="B238" s="705">
        <v>2700</v>
      </c>
      <c r="C238" s="923" t="s">
        <v>239</v>
      </c>
      <c r="D238" s="923"/>
      <c r="E238" s="706"/>
      <c r="F238" s="706">
        <f t="shared" si="45"/>
        <v>0</v>
      </c>
      <c r="G238" s="706">
        <f t="shared" si="45"/>
        <v>0</v>
      </c>
      <c r="H238" s="706">
        <f t="shared" si="45"/>
        <v>0</v>
      </c>
      <c r="I238" s="706">
        <f t="shared" si="45"/>
        <v>0</v>
      </c>
      <c r="J238" s="221" t="str">
        <f t="shared" si="12"/>
        <v/>
      </c>
      <c r="K238" s="244"/>
      <c r="L238" s="316">
        <f t="shared" si="46"/>
        <v>0</v>
      </c>
      <c r="M238" s="317">
        <f t="shared" si="46"/>
        <v>0</v>
      </c>
      <c r="N238" s="317">
        <f t="shared" si="46"/>
        <v>0</v>
      </c>
      <c r="O238" s="317">
        <f t="shared" si="46"/>
        <v>0</v>
      </c>
      <c r="P238" s="244"/>
      <c r="Q238" s="773">
        <f t="shared" si="47"/>
        <v>0</v>
      </c>
      <c r="R238" s="773">
        <f t="shared" si="47"/>
        <v>0</v>
      </c>
      <c r="S238" s="773">
        <f t="shared" si="47"/>
        <v>0</v>
      </c>
      <c r="T238" s="773">
        <f t="shared" si="47"/>
        <v>0</v>
      </c>
      <c r="U238" s="773">
        <f t="shared" si="47"/>
        <v>0</v>
      </c>
      <c r="V238" s="773">
        <f t="shared" si="47"/>
        <v>0</v>
      </c>
      <c r="W238" s="773">
        <f t="shared" si="47"/>
        <v>0</v>
      </c>
      <c r="X238" s="313">
        <f t="shared" si="17"/>
        <v>0</v>
      </c>
    </row>
    <row r="239" spans="1:25" s="247" customFormat="1" ht="33.75" hidden="1" customHeight="1" thickBot="1">
      <c r="A239" s="259">
        <v>330</v>
      </c>
      <c r="B239" s="705">
        <v>2800</v>
      </c>
      <c r="C239" s="923" t="s">
        <v>1704</v>
      </c>
      <c r="D239" s="923"/>
      <c r="E239" s="706"/>
      <c r="F239" s="706">
        <f t="shared" si="45"/>
        <v>0</v>
      </c>
      <c r="G239" s="706">
        <f t="shared" si="45"/>
        <v>0</v>
      </c>
      <c r="H239" s="706">
        <f t="shared" si="45"/>
        <v>0</v>
      </c>
      <c r="I239" s="706">
        <f t="shared" si="45"/>
        <v>0</v>
      </c>
      <c r="J239" s="221" t="str">
        <f t="shared" si="12"/>
        <v/>
      </c>
      <c r="K239" s="244"/>
      <c r="L239" s="316">
        <f t="shared" si="46"/>
        <v>0</v>
      </c>
      <c r="M239" s="317">
        <f t="shared" si="46"/>
        <v>0</v>
      </c>
      <c r="N239" s="317">
        <f t="shared" si="46"/>
        <v>0</v>
      </c>
      <c r="O239" s="317">
        <f t="shared" si="46"/>
        <v>0</v>
      </c>
      <c r="P239" s="244"/>
      <c r="Q239" s="773">
        <f t="shared" si="47"/>
        <v>0</v>
      </c>
      <c r="R239" s="773">
        <f t="shared" si="47"/>
        <v>0</v>
      </c>
      <c r="S239" s="773">
        <f t="shared" si="47"/>
        <v>0</v>
      </c>
      <c r="T239" s="773">
        <f t="shared" si="47"/>
        <v>0</v>
      </c>
      <c r="U239" s="773">
        <f t="shared" si="47"/>
        <v>0</v>
      </c>
      <c r="V239" s="773">
        <f t="shared" si="47"/>
        <v>0</v>
      </c>
      <c r="W239" s="773">
        <f t="shared" si="47"/>
        <v>0</v>
      </c>
      <c r="X239" s="313">
        <f t="shared" si="17"/>
        <v>0</v>
      </c>
    </row>
    <row r="240" spans="1:25" s="247" customFormat="1" ht="19.5" hidden="1" customHeight="1" thickBot="1">
      <c r="A240" s="259">
        <v>350</v>
      </c>
      <c r="B240" s="705">
        <v>2900</v>
      </c>
      <c r="C240" s="923" t="s">
        <v>240</v>
      </c>
      <c r="D240" s="923"/>
      <c r="E240" s="706"/>
      <c r="F240" s="706">
        <f t="shared" si="45"/>
        <v>0</v>
      </c>
      <c r="G240" s="706">
        <f t="shared" si="45"/>
        <v>0</v>
      </c>
      <c r="H240" s="706">
        <f t="shared" si="45"/>
        <v>0</v>
      </c>
      <c r="I240" s="706">
        <f t="shared" si="45"/>
        <v>0</v>
      </c>
      <c r="J240" s="221" t="str">
        <f t="shared" si="12"/>
        <v/>
      </c>
      <c r="K240" s="244"/>
      <c r="L240" s="316">
        <f t="shared" si="46"/>
        <v>0</v>
      </c>
      <c r="M240" s="317">
        <f t="shared" si="46"/>
        <v>0</v>
      </c>
      <c r="N240" s="317">
        <f t="shared" si="46"/>
        <v>0</v>
      </c>
      <c r="O240" s="317">
        <f t="shared" si="46"/>
        <v>0</v>
      </c>
      <c r="P240" s="244"/>
      <c r="Q240" s="773">
        <f t="shared" si="47"/>
        <v>0</v>
      </c>
      <c r="R240" s="773">
        <f t="shared" si="47"/>
        <v>0</v>
      </c>
      <c r="S240" s="773">
        <f t="shared" si="47"/>
        <v>0</v>
      </c>
      <c r="T240" s="773">
        <f t="shared" si="47"/>
        <v>0</v>
      </c>
      <c r="U240" s="773">
        <f t="shared" si="47"/>
        <v>0</v>
      </c>
      <c r="V240" s="773">
        <f t="shared" si="47"/>
        <v>0</v>
      </c>
      <c r="W240" s="773">
        <f t="shared" si="47"/>
        <v>0</v>
      </c>
      <c r="X240" s="313">
        <f t="shared" si="17"/>
        <v>0</v>
      </c>
    </row>
    <row r="241" spans="1:25" ht="19.5" hidden="1" thickBot="1">
      <c r="A241" s="260">
        <v>355</v>
      </c>
      <c r="B241" s="172"/>
      <c r="C241" s="144">
        <v>2910</v>
      </c>
      <c r="D241" s="319" t="s">
        <v>1721</v>
      </c>
      <c r="E241" s="701"/>
      <c r="F241" s="249">
        <f t="shared" ref="F241:I248" si="48">SUMIF($C$607:$C$12312,$C241,F$607:F$12312)</f>
        <v>0</v>
      </c>
      <c r="G241" s="249">
        <f t="shared" si="48"/>
        <v>0</v>
      </c>
      <c r="H241" s="249">
        <f t="shared" si="48"/>
        <v>0</v>
      </c>
      <c r="I241" s="249">
        <f t="shared" si="48"/>
        <v>0</v>
      </c>
      <c r="J241" s="221" t="str">
        <f t="shared" si="12"/>
        <v/>
      </c>
      <c r="K241" s="244"/>
      <c r="L241" s="314">
        <f t="shared" ref="L241:O248" si="49">SUMIF($C$607:$C$12312,$C241,L$607:L$12312)</f>
        <v>0</v>
      </c>
      <c r="M241" s="315">
        <f t="shared" si="49"/>
        <v>0</v>
      </c>
      <c r="N241" s="315">
        <f t="shared" si="49"/>
        <v>0</v>
      </c>
      <c r="O241" s="315">
        <f t="shared" si="49"/>
        <v>0</v>
      </c>
      <c r="P241" s="244"/>
      <c r="Q241" s="771">
        <f t="shared" ref="Q241:W248" si="50">SUMIF($C$607:$C$12312,$C241,Q$607:Q$12312)</f>
        <v>0</v>
      </c>
      <c r="R241" s="771">
        <f t="shared" si="50"/>
        <v>0</v>
      </c>
      <c r="S241" s="771">
        <f t="shared" si="50"/>
        <v>0</v>
      </c>
      <c r="T241" s="771">
        <f t="shared" si="50"/>
        <v>0</v>
      </c>
      <c r="U241" s="771">
        <f t="shared" si="50"/>
        <v>0</v>
      </c>
      <c r="V241" s="771">
        <f t="shared" si="50"/>
        <v>0</v>
      </c>
      <c r="W241" s="771">
        <f t="shared" si="50"/>
        <v>0</v>
      </c>
      <c r="X241" s="313">
        <f>T241-U241-V241-W241</f>
        <v>0</v>
      </c>
      <c r="Y241" s="247"/>
    </row>
    <row r="242" spans="1:25" ht="19.5" hidden="1" thickBot="1">
      <c r="A242" s="260">
        <v>355</v>
      </c>
      <c r="B242" s="172"/>
      <c r="C242" s="144">
        <v>2920</v>
      </c>
      <c r="D242" s="319" t="s">
        <v>241</v>
      </c>
      <c r="E242" s="701"/>
      <c r="F242" s="249">
        <f t="shared" si="48"/>
        <v>0</v>
      </c>
      <c r="G242" s="249">
        <f t="shared" si="48"/>
        <v>0</v>
      </c>
      <c r="H242" s="249">
        <f t="shared" si="48"/>
        <v>0</v>
      </c>
      <c r="I242" s="249">
        <f t="shared" si="48"/>
        <v>0</v>
      </c>
      <c r="J242" s="221" t="str">
        <f t="shared" si="12"/>
        <v/>
      </c>
      <c r="K242" s="244"/>
      <c r="L242" s="314">
        <f t="shared" si="49"/>
        <v>0</v>
      </c>
      <c r="M242" s="315">
        <f t="shared" si="49"/>
        <v>0</v>
      </c>
      <c r="N242" s="315">
        <f t="shared" si="49"/>
        <v>0</v>
      </c>
      <c r="O242" s="315">
        <f t="shared" si="49"/>
        <v>0</v>
      </c>
      <c r="P242" s="244"/>
      <c r="Q242" s="771">
        <f t="shared" si="50"/>
        <v>0</v>
      </c>
      <c r="R242" s="771">
        <f t="shared" si="50"/>
        <v>0</v>
      </c>
      <c r="S242" s="771">
        <f t="shared" si="50"/>
        <v>0</v>
      </c>
      <c r="T242" s="771">
        <f t="shared" si="50"/>
        <v>0</v>
      </c>
      <c r="U242" s="771">
        <f t="shared" si="50"/>
        <v>0</v>
      </c>
      <c r="V242" s="771">
        <f t="shared" si="50"/>
        <v>0</v>
      </c>
      <c r="W242" s="771">
        <f t="shared" si="50"/>
        <v>0</v>
      </c>
      <c r="X242" s="313">
        <f t="shared" si="17"/>
        <v>0</v>
      </c>
      <c r="Y242" s="247"/>
    </row>
    <row r="243" spans="1:25" ht="32.25" hidden="1" thickBot="1">
      <c r="A243" s="260">
        <v>375</v>
      </c>
      <c r="B243" s="172"/>
      <c r="C243" s="168">
        <v>2969</v>
      </c>
      <c r="D243" s="320" t="s">
        <v>242</v>
      </c>
      <c r="E243" s="701"/>
      <c r="F243" s="249">
        <f t="shared" si="48"/>
        <v>0</v>
      </c>
      <c r="G243" s="249">
        <f t="shared" si="48"/>
        <v>0</v>
      </c>
      <c r="H243" s="249">
        <f t="shared" si="48"/>
        <v>0</v>
      </c>
      <c r="I243" s="249">
        <f t="shared" si="48"/>
        <v>0</v>
      </c>
      <c r="J243" s="221" t="str">
        <f t="shared" si="12"/>
        <v/>
      </c>
      <c r="K243" s="244"/>
      <c r="L243" s="314">
        <f t="shared" si="49"/>
        <v>0</v>
      </c>
      <c r="M243" s="315">
        <f t="shared" si="49"/>
        <v>0</v>
      </c>
      <c r="N243" s="315">
        <f t="shared" si="49"/>
        <v>0</v>
      </c>
      <c r="O243" s="315">
        <f t="shared" si="49"/>
        <v>0</v>
      </c>
      <c r="P243" s="244"/>
      <c r="Q243" s="771">
        <f t="shared" si="50"/>
        <v>0</v>
      </c>
      <c r="R243" s="771">
        <f t="shared" si="50"/>
        <v>0</v>
      </c>
      <c r="S243" s="771">
        <f t="shared" si="50"/>
        <v>0</v>
      </c>
      <c r="T243" s="771">
        <f t="shared" si="50"/>
        <v>0</v>
      </c>
      <c r="U243" s="771">
        <f t="shared" si="50"/>
        <v>0</v>
      </c>
      <c r="V243" s="771">
        <f t="shared" si="50"/>
        <v>0</v>
      </c>
      <c r="W243" s="771">
        <f t="shared" si="50"/>
        <v>0</v>
      </c>
      <c r="X243" s="313">
        <f t="shared" si="17"/>
        <v>0</v>
      </c>
      <c r="Y243" s="247"/>
    </row>
    <row r="244" spans="1:25" ht="32.25" hidden="1" thickBot="1">
      <c r="A244" s="260">
        <v>380</v>
      </c>
      <c r="B244" s="172"/>
      <c r="C244" s="168">
        <v>2970</v>
      </c>
      <c r="D244" s="320" t="s">
        <v>243</v>
      </c>
      <c r="E244" s="701"/>
      <c r="F244" s="249">
        <f t="shared" si="48"/>
        <v>0</v>
      </c>
      <c r="G244" s="249">
        <f t="shared" si="48"/>
        <v>0</v>
      </c>
      <c r="H244" s="249">
        <f t="shared" si="48"/>
        <v>0</v>
      </c>
      <c r="I244" s="249">
        <f t="shared" si="48"/>
        <v>0</v>
      </c>
      <c r="J244" s="221" t="str">
        <f t="shared" si="12"/>
        <v/>
      </c>
      <c r="K244" s="244"/>
      <c r="L244" s="314">
        <f t="shared" si="49"/>
        <v>0</v>
      </c>
      <c r="M244" s="315">
        <f t="shared" si="49"/>
        <v>0</v>
      </c>
      <c r="N244" s="315">
        <f t="shared" si="49"/>
        <v>0</v>
      </c>
      <c r="O244" s="315">
        <f t="shared" si="49"/>
        <v>0</v>
      </c>
      <c r="P244" s="244"/>
      <c r="Q244" s="771">
        <f t="shared" si="50"/>
        <v>0</v>
      </c>
      <c r="R244" s="771">
        <f t="shared" si="50"/>
        <v>0</v>
      </c>
      <c r="S244" s="771">
        <f t="shared" si="50"/>
        <v>0</v>
      </c>
      <c r="T244" s="771">
        <f t="shared" si="50"/>
        <v>0</v>
      </c>
      <c r="U244" s="771">
        <f t="shared" si="50"/>
        <v>0</v>
      </c>
      <c r="V244" s="771">
        <f t="shared" si="50"/>
        <v>0</v>
      </c>
      <c r="W244" s="771">
        <f t="shared" si="50"/>
        <v>0</v>
      </c>
      <c r="X244" s="313">
        <f t="shared" si="17"/>
        <v>0</v>
      </c>
    </row>
    <row r="245" spans="1:25" ht="19.5" hidden="1" thickBot="1">
      <c r="A245" s="260">
        <v>385</v>
      </c>
      <c r="B245" s="172"/>
      <c r="C245" s="166">
        <v>2989</v>
      </c>
      <c r="D245" s="321" t="s">
        <v>244</v>
      </c>
      <c r="E245" s="701"/>
      <c r="F245" s="249">
        <f t="shared" si="48"/>
        <v>0</v>
      </c>
      <c r="G245" s="249">
        <f t="shared" si="48"/>
        <v>0</v>
      </c>
      <c r="H245" s="249">
        <f t="shared" si="48"/>
        <v>0</v>
      </c>
      <c r="I245" s="249">
        <f t="shared" si="48"/>
        <v>0</v>
      </c>
      <c r="J245" s="221" t="str">
        <f t="shared" si="12"/>
        <v/>
      </c>
      <c r="K245" s="244"/>
      <c r="L245" s="314">
        <f t="shared" si="49"/>
        <v>0</v>
      </c>
      <c r="M245" s="315">
        <f t="shared" si="49"/>
        <v>0</v>
      </c>
      <c r="N245" s="315">
        <f t="shared" si="49"/>
        <v>0</v>
      </c>
      <c r="O245" s="315">
        <f t="shared" si="49"/>
        <v>0</v>
      </c>
      <c r="P245" s="244"/>
      <c r="Q245" s="771">
        <f t="shared" si="50"/>
        <v>0</v>
      </c>
      <c r="R245" s="771">
        <f t="shared" si="50"/>
        <v>0</v>
      </c>
      <c r="S245" s="771">
        <f t="shared" si="50"/>
        <v>0</v>
      </c>
      <c r="T245" s="771">
        <f t="shared" si="50"/>
        <v>0</v>
      </c>
      <c r="U245" s="771">
        <f t="shared" si="50"/>
        <v>0</v>
      </c>
      <c r="V245" s="771">
        <f t="shared" si="50"/>
        <v>0</v>
      </c>
      <c r="W245" s="771">
        <f t="shared" si="50"/>
        <v>0</v>
      </c>
      <c r="X245" s="313">
        <f t="shared" si="17"/>
        <v>0</v>
      </c>
    </row>
    <row r="246" spans="1:25" ht="32.25" hidden="1" thickBot="1">
      <c r="A246" s="260">
        <v>390</v>
      </c>
      <c r="B246" s="136"/>
      <c r="C246" s="137">
        <v>2990</v>
      </c>
      <c r="D246" s="322" t="s">
        <v>1722</v>
      </c>
      <c r="E246" s="701"/>
      <c r="F246" s="249">
        <f t="shared" si="48"/>
        <v>0</v>
      </c>
      <c r="G246" s="249">
        <f t="shared" si="48"/>
        <v>0</v>
      </c>
      <c r="H246" s="249">
        <f t="shared" si="48"/>
        <v>0</v>
      </c>
      <c r="I246" s="249">
        <f t="shared" si="48"/>
        <v>0</v>
      </c>
      <c r="J246" s="221" t="str">
        <f t="shared" si="12"/>
        <v/>
      </c>
      <c r="K246" s="244"/>
      <c r="L246" s="314">
        <f t="shared" si="49"/>
        <v>0</v>
      </c>
      <c r="M246" s="315">
        <f t="shared" si="49"/>
        <v>0</v>
      </c>
      <c r="N246" s="315">
        <f t="shared" si="49"/>
        <v>0</v>
      </c>
      <c r="O246" s="315">
        <f t="shared" si="49"/>
        <v>0</v>
      </c>
      <c r="P246" s="244"/>
      <c r="Q246" s="771">
        <f t="shared" si="50"/>
        <v>0</v>
      </c>
      <c r="R246" s="771">
        <f t="shared" si="50"/>
        <v>0</v>
      </c>
      <c r="S246" s="771">
        <f t="shared" si="50"/>
        <v>0</v>
      </c>
      <c r="T246" s="771">
        <f t="shared" si="50"/>
        <v>0</v>
      </c>
      <c r="U246" s="771">
        <f t="shared" si="50"/>
        <v>0</v>
      </c>
      <c r="V246" s="771">
        <f t="shared" si="50"/>
        <v>0</v>
      </c>
      <c r="W246" s="771">
        <f t="shared" si="50"/>
        <v>0</v>
      </c>
      <c r="X246" s="313">
        <f>T246-U246-V246-W246</f>
        <v>0</v>
      </c>
    </row>
    <row r="247" spans="1:25" ht="19.5" hidden="1" thickBot="1">
      <c r="A247" s="260">
        <v>390</v>
      </c>
      <c r="B247" s="136"/>
      <c r="C247" s="137">
        <v>2991</v>
      </c>
      <c r="D247" s="322" t="s">
        <v>245</v>
      </c>
      <c r="E247" s="701"/>
      <c r="F247" s="249">
        <f t="shared" si="48"/>
        <v>0</v>
      </c>
      <c r="G247" s="249">
        <f t="shared" si="48"/>
        <v>0</v>
      </c>
      <c r="H247" s="249">
        <f t="shared" si="48"/>
        <v>0</v>
      </c>
      <c r="I247" s="249">
        <f t="shared" si="48"/>
        <v>0</v>
      </c>
      <c r="J247" s="221" t="str">
        <f t="shared" si="12"/>
        <v/>
      </c>
      <c r="K247" s="244"/>
      <c r="L247" s="314">
        <f t="shared" si="49"/>
        <v>0</v>
      </c>
      <c r="M247" s="315">
        <f t="shared" si="49"/>
        <v>0</v>
      </c>
      <c r="N247" s="315">
        <f t="shared" si="49"/>
        <v>0</v>
      </c>
      <c r="O247" s="315">
        <f t="shared" si="49"/>
        <v>0</v>
      </c>
      <c r="P247" s="244"/>
      <c r="Q247" s="771">
        <f t="shared" si="50"/>
        <v>0</v>
      </c>
      <c r="R247" s="771">
        <f t="shared" si="50"/>
        <v>0</v>
      </c>
      <c r="S247" s="771">
        <f t="shared" si="50"/>
        <v>0</v>
      </c>
      <c r="T247" s="771">
        <f t="shared" si="50"/>
        <v>0</v>
      </c>
      <c r="U247" s="771">
        <f t="shared" si="50"/>
        <v>0</v>
      </c>
      <c r="V247" s="771">
        <f t="shared" si="50"/>
        <v>0</v>
      </c>
      <c r="W247" s="771">
        <f t="shared" si="50"/>
        <v>0</v>
      </c>
      <c r="X247" s="313">
        <f t="shared" si="17"/>
        <v>0</v>
      </c>
    </row>
    <row r="248" spans="1:25" ht="19.5" hidden="1" thickBot="1">
      <c r="A248" s="260">
        <v>395</v>
      </c>
      <c r="B248" s="136"/>
      <c r="C248" s="142">
        <v>2992</v>
      </c>
      <c r="D248" s="512" t="s">
        <v>246</v>
      </c>
      <c r="E248" s="701"/>
      <c r="F248" s="249">
        <f t="shared" si="48"/>
        <v>0</v>
      </c>
      <c r="G248" s="249">
        <f t="shared" si="48"/>
        <v>0</v>
      </c>
      <c r="H248" s="249">
        <f t="shared" si="48"/>
        <v>0</v>
      </c>
      <c r="I248" s="249">
        <f t="shared" si="48"/>
        <v>0</v>
      </c>
      <c r="J248" s="221" t="str">
        <f t="shared" si="12"/>
        <v/>
      </c>
      <c r="K248" s="244"/>
      <c r="L248" s="314">
        <f t="shared" si="49"/>
        <v>0</v>
      </c>
      <c r="M248" s="315">
        <f t="shared" si="49"/>
        <v>0</v>
      </c>
      <c r="N248" s="315">
        <f t="shared" si="49"/>
        <v>0</v>
      </c>
      <c r="O248" s="315">
        <f t="shared" si="49"/>
        <v>0</v>
      </c>
      <c r="P248" s="244"/>
      <c r="Q248" s="771">
        <f t="shared" si="50"/>
        <v>0</v>
      </c>
      <c r="R248" s="771">
        <f t="shared" si="50"/>
        <v>0</v>
      </c>
      <c r="S248" s="771">
        <f t="shared" si="50"/>
        <v>0</v>
      </c>
      <c r="T248" s="771">
        <f t="shared" si="50"/>
        <v>0</v>
      </c>
      <c r="U248" s="771">
        <f t="shared" si="50"/>
        <v>0</v>
      </c>
      <c r="V248" s="771">
        <f t="shared" si="50"/>
        <v>0</v>
      </c>
      <c r="W248" s="771">
        <f t="shared" si="50"/>
        <v>0</v>
      </c>
      <c r="X248" s="313">
        <f>T248-U248-V248-W248</f>
        <v>0</v>
      </c>
    </row>
    <row r="249" spans="1:25" s="247" customFormat="1" ht="19.5" hidden="1" customHeight="1" thickBot="1">
      <c r="A249" s="255">
        <v>397</v>
      </c>
      <c r="B249" s="705">
        <v>3300</v>
      </c>
      <c r="C249" s="923" t="s">
        <v>1763</v>
      </c>
      <c r="D249" s="923"/>
      <c r="E249" s="706"/>
      <c r="F249" s="706">
        <f>SUMIF($B$607:$B$12312,$B249,F$607:F$12312)</f>
        <v>0</v>
      </c>
      <c r="G249" s="706">
        <f>SUMIF($B$607:$B$12312,$B249,G$607:G$12312)</f>
        <v>0</v>
      </c>
      <c r="H249" s="706">
        <f>SUMIF($B$607:$B$12312,$B249,H$607:H$12312)</f>
        <v>0</v>
      </c>
      <c r="I249" s="706">
        <f>SUMIF($B$607:$B$12312,$B249,I$607:I$12312)</f>
        <v>0</v>
      </c>
      <c r="J249" s="221" t="str">
        <f t="shared" si="12"/>
        <v/>
      </c>
      <c r="K249" s="244"/>
      <c r="L249" s="773">
        <f>SUMIF($B$607:$B$12312,$B249,L$607:L$12312)</f>
        <v>0</v>
      </c>
      <c r="M249" s="774">
        <f>SUMIF($B$607:$B$12312,$B249,M$607:M$12312)</f>
        <v>0</v>
      </c>
      <c r="N249" s="774">
        <f>SUMIF($B$607:$B$12312,$B249,N$607:N$12312)</f>
        <v>0</v>
      </c>
      <c r="O249" s="774">
        <f>SUMIF($B$607:$B$12312,$B249,O$607:O$12312)</f>
        <v>0</v>
      </c>
      <c r="P249" s="244"/>
      <c r="Q249" s="773">
        <f t="shared" ref="Q249:W249" si="51">SUMIF($B$607:$B$12312,$B249,Q$607:Q$12312)</f>
        <v>0</v>
      </c>
      <c r="R249" s="773">
        <f t="shared" si="51"/>
        <v>0</v>
      </c>
      <c r="S249" s="773">
        <f t="shared" si="51"/>
        <v>0</v>
      </c>
      <c r="T249" s="773">
        <f t="shared" si="51"/>
        <v>0</v>
      </c>
      <c r="U249" s="773">
        <f t="shared" si="51"/>
        <v>0</v>
      </c>
      <c r="V249" s="773">
        <f t="shared" si="51"/>
        <v>0</v>
      </c>
      <c r="W249" s="773">
        <f t="shared" si="51"/>
        <v>0</v>
      </c>
      <c r="X249" s="313">
        <f t="shared" si="17"/>
        <v>0</v>
      </c>
      <c r="Y249" s="215"/>
    </row>
    <row r="250" spans="1:25" ht="19.5" hidden="1" thickBot="1">
      <c r="A250" s="246">
        <v>398</v>
      </c>
      <c r="B250" s="143"/>
      <c r="C250" s="144">
        <v>3301</v>
      </c>
      <c r="D250" s="460" t="s">
        <v>247</v>
      </c>
      <c r="E250" s="701"/>
      <c r="F250" s="249">
        <f t="shared" ref="F250:I254" si="52">SUMIF($C$607:$C$12312,$C250,F$607:F$12312)</f>
        <v>0</v>
      </c>
      <c r="G250" s="249">
        <f t="shared" si="52"/>
        <v>0</v>
      </c>
      <c r="H250" s="249">
        <f t="shared" si="52"/>
        <v>0</v>
      </c>
      <c r="I250" s="249">
        <f t="shared" si="52"/>
        <v>0</v>
      </c>
      <c r="J250" s="221" t="str">
        <f t="shared" si="12"/>
        <v/>
      </c>
      <c r="K250" s="244"/>
      <c r="L250" s="771">
        <f t="shared" ref="L250:O254" si="53">SUMIF($C$607:$C$12312,$C250,L$607:L$12312)</f>
        <v>0</v>
      </c>
      <c r="M250" s="775">
        <f t="shared" si="53"/>
        <v>0</v>
      </c>
      <c r="N250" s="775">
        <f t="shared" si="53"/>
        <v>0</v>
      </c>
      <c r="O250" s="775">
        <f t="shared" si="53"/>
        <v>0</v>
      </c>
      <c r="P250" s="244"/>
      <c r="Q250" s="771">
        <f t="shared" ref="Q250:W254" si="54">SUMIF($C$607:$C$12312,$C250,Q$607:Q$12312)</f>
        <v>0</v>
      </c>
      <c r="R250" s="771">
        <f t="shared" si="54"/>
        <v>0</v>
      </c>
      <c r="S250" s="771">
        <f t="shared" si="54"/>
        <v>0</v>
      </c>
      <c r="T250" s="771">
        <f t="shared" si="54"/>
        <v>0</v>
      </c>
      <c r="U250" s="771">
        <f t="shared" si="54"/>
        <v>0</v>
      </c>
      <c r="V250" s="771">
        <f t="shared" si="54"/>
        <v>0</v>
      </c>
      <c r="W250" s="771">
        <f t="shared" si="54"/>
        <v>0</v>
      </c>
      <c r="X250" s="313">
        <f t="shared" si="17"/>
        <v>0</v>
      </c>
    </row>
    <row r="251" spans="1:25" ht="19.5" hidden="1" thickBot="1">
      <c r="A251" s="246">
        <v>399</v>
      </c>
      <c r="B251" s="143"/>
      <c r="C251" s="168">
        <v>3302</v>
      </c>
      <c r="D251" s="461" t="s">
        <v>248</v>
      </c>
      <c r="E251" s="701"/>
      <c r="F251" s="249">
        <f t="shared" si="52"/>
        <v>0</v>
      </c>
      <c r="G251" s="249">
        <f t="shared" si="52"/>
        <v>0</v>
      </c>
      <c r="H251" s="249">
        <f t="shared" si="52"/>
        <v>0</v>
      </c>
      <c r="I251" s="249">
        <f t="shared" si="52"/>
        <v>0</v>
      </c>
      <c r="J251" s="221" t="str">
        <f t="shared" si="12"/>
        <v/>
      </c>
      <c r="K251" s="244"/>
      <c r="L251" s="771">
        <f t="shared" si="53"/>
        <v>0</v>
      </c>
      <c r="M251" s="775">
        <f t="shared" si="53"/>
        <v>0</v>
      </c>
      <c r="N251" s="775">
        <f t="shared" si="53"/>
        <v>0</v>
      </c>
      <c r="O251" s="775">
        <f t="shared" si="53"/>
        <v>0</v>
      </c>
      <c r="P251" s="244"/>
      <c r="Q251" s="771">
        <f t="shared" si="54"/>
        <v>0</v>
      </c>
      <c r="R251" s="771">
        <f t="shared" si="54"/>
        <v>0</v>
      </c>
      <c r="S251" s="771">
        <f t="shared" si="54"/>
        <v>0</v>
      </c>
      <c r="T251" s="771">
        <f t="shared" si="54"/>
        <v>0</v>
      </c>
      <c r="U251" s="771">
        <f t="shared" si="54"/>
        <v>0</v>
      </c>
      <c r="V251" s="771">
        <f t="shared" si="54"/>
        <v>0</v>
      </c>
      <c r="W251" s="771">
        <f t="shared" si="54"/>
        <v>0</v>
      </c>
      <c r="X251" s="313">
        <f t="shared" si="17"/>
        <v>0</v>
      </c>
      <c r="Y251" s="247"/>
    </row>
    <row r="252" spans="1:25" ht="19.5" hidden="1" thickBot="1">
      <c r="A252" s="246">
        <v>400</v>
      </c>
      <c r="B252" s="143"/>
      <c r="C252" s="166">
        <v>3304</v>
      </c>
      <c r="D252" s="462" t="s">
        <v>249</v>
      </c>
      <c r="E252" s="701"/>
      <c r="F252" s="249">
        <f t="shared" si="52"/>
        <v>0</v>
      </c>
      <c r="G252" s="249">
        <f t="shared" si="52"/>
        <v>0</v>
      </c>
      <c r="H252" s="249">
        <f t="shared" si="52"/>
        <v>0</v>
      </c>
      <c r="I252" s="249">
        <f t="shared" si="52"/>
        <v>0</v>
      </c>
      <c r="J252" s="221" t="str">
        <f t="shared" si="12"/>
        <v/>
      </c>
      <c r="K252" s="244"/>
      <c r="L252" s="771">
        <f t="shared" si="53"/>
        <v>0</v>
      </c>
      <c r="M252" s="775">
        <f t="shared" si="53"/>
        <v>0</v>
      </c>
      <c r="N252" s="775">
        <f t="shared" si="53"/>
        <v>0</v>
      </c>
      <c r="O252" s="775">
        <f t="shared" si="53"/>
        <v>0</v>
      </c>
      <c r="P252" s="244"/>
      <c r="Q252" s="771">
        <f t="shared" si="54"/>
        <v>0</v>
      </c>
      <c r="R252" s="771">
        <f t="shared" si="54"/>
        <v>0</v>
      </c>
      <c r="S252" s="771">
        <f t="shared" si="54"/>
        <v>0</v>
      </c>
      <c r="T252" s="771">
        <f t="shared" si="54"/>
        <v>0</v>
      </c>
      <c r="U252" s="771">
        <f t="shared" si="54"/>
        <v>0</v>
      </c>
      <c r="V252" s="771">
        <f t="shared" si="54"/>
        <v>0</v>
      </c>
      <c r="W252" s="771">
        <f t="shared" si="54"/>
        <v>0</v>
      </c>
      <c r="X252" s="313">
        <f t="shared" si="17"/>
        <v>0</v>
      </c>
    </row>
    <row r="253" spans="1:25" ht="32.25" hidden="1" thickBot="1">
      <c r="A253" s="246">
        <v>401</v>
      </c>
      <c r="B253" s="143"/>
      <c r="C253" s="142">
        <v>3306</v>
      </c>
      <c r="D253" s="463" t="s">
        <v>1705</v>
      </c>
      <c r="E253" s="701"/>
      <c r="F253" s="249">
        <f t="shared" si="52"/>
        <v>0</v>
      </c>
      <c r="G253" s="249">
        <f t="shared" si="52"/>
        <v>0</v>
      </c>
      <c r="H253" s="249">
        <f t="shared" si="52"/>
        <v>0</v>
      </c>
      <c r="I253" s="249">
        <f t="shared" si="52"/>
        <v>0</v>
      </c>
      <c r="J253" s="221" t="str">
        <f t="shared" si="12"/>
        <v/>
      </c>
      <c r="K253" s="244"/>
      <c r="L253" s="771">
        <f t="shared" si="53"/>
        <v>0</v>
      </c>
      <c r="M253" s="775">
        <f t="shared" si="53"/>
        <v>0</v>
      </c>
      <c r="N253" s="775">
        <f t="shared" si="53"/>
        <v>0</v>
      </c>
      <c r="O253" s="775">
        <f t="shared" si="53"/>
        <v>0</v>
      </c>
      <c r="P253" s="244"/>
      <c r="Q253" s="771">
        <f t="shared" si="54"/>
        <v>0</v>
      </c>
      <c r="R253" s="771">
        <f t="shared" si="54"/>
        <v>0</v>
      </c>
      <c r="S253" s="771">
        <f t="shared" si="54"/>
        <v>0</v>
      </c>
      <c r="T253" s="771">
        <f t="shared" si="54"/>
        <v>0</v>
      </c>
      <c r="U253" s="771">
        <f t="shared" si="54"/>
        <v>0</v>
      </c>
      <c r="V253" s="771">
        <f t="shared" si="54"/>
        <v>0</v>
      </c>
      <c r="W253" s="771">
        <f t="shared" si="54"/>
        <v>0</v>
      </c>
      <c r="X253" s="313">
        <f t="shared" si="17"/>
        <v>0</v>
      </c>
    </row>
    <row r="254" spans="1:25" s="247" customFormat="1" ht="19.5" hidden="1" thickBot="1">
      <c r="A254" s="325">
        <v>404</v>
      </c>
      <c r="B254" s="143"/>
      <c r="C254" s="142">
        <v>3307</v>
      </c>
      <c r="D254" s="463" t="s">
        <v>1806</v>
      </c>
      <c r="E254" s="701"/>
      <c r="F254" s="249">
        <f t="shared" si="52"/>
        <v>0</v>
      </c>
      <c r="G254" s="249">
        <f t="shared" si="52"/>
        <v>0</v>
      </c>
      <c r="H254" s="249">
        <f t="shared" si="52"/>
        <v>0</v>
      </c>
      <c r="I254" s="249">
        <f t="shared" si="52"/>
        <v>0</v>
      </c>
      <c r="J254" s="221" t="str">
        <f t="shared" ref="J254:J300" si="55">(IF($E254&lt;&gt;0,$J$2,IF($I254&lt;&gt;0,$J$2,"")))</f>
        <v/>
      </c>
      <c r="K254" s="244"/>
      <c r="L254" s="771">
        <f t="shared" si="53"/>
        <v>0</v>
      </c>
      <c r="M254" s="775">
        <f t="shared" si="53"/>
        <v>0</v>
      </c>
      <c r="N254" s="775">
        <f t="shared" si="53"/>
        <v>0</v>
      </c>
      <c r="O254" s="775">
        <f t="shared" si="53"/>
        <v>0</v>
      </c>
      <c r="P254" s="244"/>
      <c r="Q254" s="771">
        <f t="shared" si="54"/>
        <v>0</v>
      </c>
      <c r="R254" s="771">
        <f t="shared" si="54"/>
        <v>0</v>
      </c>
      <c r="S254" s="771">
        <f t="shared" si="54"/>
        <v>0</v>
      </c>
      <c r="T254" s="771">
        <f t="shared" si="54"/>
        <v>0</v>
      </c>
      <c r="U254" s="771">
        <f t="shared" si="54"/>
        <v>0</v>
      </c>
      <c r="V254" s="771">
        <f t="shared" si="54"/>
        <v>0</v>
      </c>
      <c r="W254" s="771">
        <f t="shared" si="54"/>
        <v>0</v>
      </c>
      <c r="X254" s="313">
        <f t="shared" ref="X254:X297" si="56">T254-U254-V254-W254</f>
        <v>0</v>
      </c>
      <c r="Y254" s="215"/>
    </row>
    <row r="255" spans="1:25" s="247" customFormat="1" ht="19.5" hidden="1" customHeight="1" thickBot="1">
      <c r="A255" s="325">
        <v>404</v>
      </c>
      <c r="B255" s="705">
        <v>3900</v>
      </c>
      <c r="C255" s="923" t="s">
        <v>250</v>
      </c>
      <c r="D255" s="923"/>
      <c r="E255" s="706"/>
      <c r="F255" s="706">
        <f t="shared" ref="F255:I258" si="57">SUMIF($B$607:$B$12312,$B255,F$607:F$12312)</f>
        <v>0</v>
      </c>
      <c r="G255" s="706">
        <f t="shared" si="57"/>
        <v>0</v>
      </c>
      <c r="H255" s="706">
        <f t="shared" si="57"/>
        <v>0</v>
      </c>
      <c r="I255" s="706">
        <f t="shared" si="57"/>
        <v>0</v>
      </c>
      <c r="J255" s="221" t="str">
        <f t="shared" si="55"/>
        <v/>
      </c>
      <c r="K255" s="244"/>
      <c r="L255" s="316">
        <f t="shared" ref="L255:O258" si="58">SUMIF($B$607:$B$12312,$B255,L$607:L$12312)</f>
        <v>0</v>
      </c>
      <c r="M255" s="317">
        <f t="shared" si="58"/>
        <v>0</v>
      </c>
      <c r="N255" s="317">
        <f t="shared" si="58"/>
        <v>0</v>
      </c>
      <c r="O255" s="317">
        <f t="shared" si="58"/>
        <v>0</v>
      </c>
      <c r="P255" s="244"/>
      <c r="Q255" s="316">
        <f t="shared" ref="Q255:W258" si="59">SUMIF($B$607:$B$12312,$B255,Q$607:Q$12312)</f>
        <v>0</v>
      </c>
      <c r="R255" s="316">
        <f t="shared" si="59"/>
        <v>0</v>
      </c>
      <c r="S255" s="316">
        <f t="shared" si="59"/>
        <v>0</v>
      </c>
      <c r="T255" s="316">
        <f t="shared" si="59"/>
        <v>0</v>
      </c>
      <c r="U255" s="316">
        <f t="shared" si="59"/>
        <v>0</v>
      </c>
      <c r="V255" s="316">
        <f t="shared" si="59"/>
        <v>0</v>
      </c>
      <c r="W255" s="316">
        <f t="shared" si="59"/>
        <v>0</v>
      </c>
      <c r="X255" s="313">
        <f t="shared" si="56"/>
        <v>0</v>
      </c>
      <c r="Y255" s="215"/>
    </row>
    <row r="256" spans="1:25" s="247" customFormat="1" ht="19.5" hidden="1" thickBot="1">
      <c r="A256" s="259">
        <v>440</v>
      </c>
      <c r="B256" s="705">
        <v>4000</v>
      </c>
      <c r="C256" s="923" t="s">
        <v>251</v>
      </c>
      <c r="D256" s="923"/>
      <c r="E256" s="706"/>
      <c r="F256" s="706">
        <f t="shared" si="57"/>
        <v>0</v>
      </c>
      <c r="G256" s="706">
        <f t="shared" si="57"/>
        <v>0</v>
      </c>
      <c r="H256" s="706">
        <f t="shared" si="57"/>
        <v>0</v>
      </c>
      <c r="I256" s="706">
        <f t="shared" si="57"/>
        <v>0</v>
      </c>
      <c r="J256" s="221" t="str">
        <f t="shared" si="55"/>
        <v/>
      </c>
      <c r="K256" s="244"/>
      <c r="L256" s="316">
        <f t="shared" si="58"/>
        <v>0</v>
      </c>
      <c r="M256" s="317">
        <f t="shared" si="58"/>
        <v>0</v>
      </c>
      <c r="N256" s="317">
        <f t="shared" si="58"/>
        <v>0</v>
      </c>
      <c r="O256" s="317">
        <f t="shared" si="58"/>
        <v>0</v>
      </c>
      <c r="P256" s="244"/>
      <c r="Q256" s="773">
        <f t="shared" si="59"/>
        <v>0</v>
      </c>
      <c r="R256" s="773">
        <f t="shared" si="59"/>
        <v>0</v>
      </c>
      <c r="S256" s="773">
        <f t="shared" si="59"/>
        <v>0</v>
      </c>
      <c r="T256" s="773">
        <f t="shared" si="59"/>
        <v>0</v>
      </c>
      <c r="U256" s="773">
        <f t="shared" si="59"/>
        <v>0</v>
      </c>
      <c r="V256" s="773">
        <f t="shared" si="59"/>
        <v>0</v>
      </c>
      <c r="W256" s="773">
        <f t="shared" si="59"/>
        <v>0</v>
      </c>
      <c r="X256" s="313">
        <f t="shared" si="56"/>
        <v>0</v>
      </c>
    </row>
    <row r="257" spans="1:25" s="247" customFormat="1" ht="19.5" hidden="1" thickBot="1">
      <c r="A257" s="259">
        <v>450</v>
      </c>
      <c r="B257" s="705">
        <v>4100</v>
      </c>
      <c r="C257" s="923" t="s">
        <v>252</v>
      </c>
      <c r="D257" s="923"/>
      <c r="E257" s="706"/>
      <c r="F257" s="706">
        <f t="shared" si="57"/>
        <v>0</v>
      </c>
      <c r="G257" s="706">
        <f t="shared" si="57"/>
        <v>0</v>
      </c>
      <c r="H257" s="706">
        <f t="shared" si="57"/>
        <v>0</v>
      </c>
      <c r="I257" s="706">
        <f t="shared" si="57"/>
        <v>0</v>
      </c>
      <c r="J257" s="221" t="str">
        <f t="shared" si="55"/>
        <v/>
      </c>
      <c r="K257" s="244"/>
      <c r="L257" s="773">
        <f t="shared" si="58"/>
        <v>0</v>
      </c>
      <c r="M257" s="774">
        <f t="shared" si="58"/>
        <v>0</v>
      </c>
      <c r="N257" s="774">
        <f t="shared" si="58"/>
        <v>0</v>
      </c>
      <c r="O257" s="774">
        <f t="shared" si="58"/>
        <v>0</v>
      </c>
      <c r="P257" s="244"/>
      <c r="Q257" s="773">
        <f t="shared" si="59"/>
        <v>0</v>
      </c>
      <c r="R257" s="773">
        <f t="shared" si="59"/>
        <v>0</v>
      </c>
      <c r="S257" s="773">
        <f t="shared" si="59"/>
        <v>0</v>
      </c>
      <c r="T257" s="773">
        <f t="shared" si="59"/>
        <v>0</v>
      </c>
      <c r="U257" s="773">
        <f t="shared" si="59"/>
        <v>0</v>
      </c>
      <c r="V257" s="773">
        <f t="shared" si="59"/>
        <v>0</v>
      </c>
      <c r="W257" s="773">
        <f t="shared" si="59"/>
        <v>0</v>
      </c>
      <c r="X257" s="313">
        <f t="shared" si="56"/>
        <v>0</v>
      </c>
    </row>
    <row r="258" spans="1:25" s="247" customFormat="1" ht="19.5" hidden="1" customHeight="1" thickBot="1">
      <c r="A258" s="259">
        <v>495</v>
      </c>
      <c r="B258" s="705">
        <v>4200</v>
      </c>
      <c r="C258" s="923" t="s">
        <v>253</v>
      </c>
      <c r="D258" s="923"/>
      <c r="E258" s="706"/>
      <c r="F258" s="706">
        <f t="shared" si="57"/>
        <v>0</v>
      </c>
      <c r="G258" s="706">
        <f t="shared" si="57"/>
        <v>0</v>
      </c>
      <c r="H258" s="706">
        <f t="shared" si="57"/>
        <v>0</v>
      </c>
      <c r="I258" s="706">
        <f t="shared" si="57"/>
        <v>0</v>
      </c>
      <c r="J258" s="221" t="str">
        <f t="shared" si="55"/>
        <v/>
      </c>
      <c r="K258" s="244"/>
      <c r="L258" s="316">
        <f t="shared" si="58"/>
        <v>0</v>
      </c>
      <c r="M258" s="317">
        <f t="shared" si="58"/>
        <v>0</v>
      </c>
      <c r="N258" s="317">
        <f t="shared" si="58"/>
        <v>0</v>
      </c>
      <c r="O258" s="317">
        <f t="shared" si="58"/>
        <v>0</v>
      </c>
      <c r="P258" s="244"/>
      <c r="Q258" s="316">
        <f t="shared" si="59"/>
        <v>0</v>
      </c>
      <c r="R258" s="316">
        <f t="shared" si="59"/>
        <v>0</v>
      </c>
      <c r="S258" s="316">
        <f t="shared" si="59"/>
        <v>0</v>
      </c>
      <c r="T258" s="316">
        <f t="shared" si="59"/>
        <v>0</v>
      </c>
      <c r="U258" s="316">
        <f t="shared" si="59"/>
        <v>0</v>
      </c>
      <c r="V258" s="316">
        <f t="shared" si="59"/>
        <v>0</v>
      </c>
      <c r="W258" s="316">
        <f t="shared" si="59"/>
        <v>0</v>
      </c>
      <c r="X258" s="313">
        <f t="shared" si="56"/>
        <v>0</v>
      </c>
    </row>
    <row r="259" spans="1:25" ht="19.5" hidden="1" thickBot="1">
      <c r="A259" s="260">
        <v>500</v>
      </c>
      <c r="B259" s="173"/>
      <c r="C259" s="144">
        <v>4201</v>
      </c>
      <c r="D259" s="138" t="s">
        <v>254</v>
      </c>
      <c r="E259" s="701"/>
      <c r="F259" s="249">
        <f t="shared" ref="F259:I264" si="60">SUMIF($C$607:$C$12312,$C259,F$607:F$12312)</f>
        <v>0</v>
      </c>
      <c r="G259" s="249">
        <f t="shared" si="60"/>
        <v>0</v>
      </c>
      <c r="H259" s="249">
        <f t="shared" si="60"/>
        <v>0</v>
      </c>
      <c r="I259" s="249">
        <f t="shared" si="60"/>
        <v>0</v>
      </c>
      <c r="J259" s="221" t="str">
        <f t="shared" si="55"/>
        <v/>
      </c>
      <c r="K259" s="244"/>
      <c r="L259" s="314">
        <f t="shared" ref="L259:O264" si="61">SUMIF($C$607:$C$12312,$C259,L$607:L$12312)</f>
        <v>0</v>
      </c>
      <c r="M259" s="315">
        <f t="shared" si="61"/>
        <v>0</v>
      </c>
      <c r="N259" s="315">
        <f t="shared" si="61"/>
        <v>0</v>
      </c>
      <c r="O259" s="315">
        <f t="shared" si="61"/>
        <v>0</v>
      </c>
      <c r="P259" s="244"/>
      <c r="Q259" s="314">
        <f t="shared" ref="Q259:W264" si="62">SUMIF($C$607:$C$12312,$C259,Q$607:Q$12312)</f>
        <v>0</v>
      </c>
      <c r="R259" s="314">
        <f t="shared" si="62"/>
        <v>0</v>
      </c>
      <c r="S259" s="314">
        <f t="shared" si="62"/>
        <v>0</v>
      </c>
      <c r="T259" s="314">
        <f t="shared" si="62"/>
        <v>0</v>
      </c>
      <c r="U259" s="314">
        <f t="shared" si="62"/>
        <v>0</v>
      </c>
      <c r="V259" s="314">
        <f t="shared" si="62"/>
        <v>0</v>
      </c>
      <c r="W259" s="314">
        <f t="shared" si="62"/>
        <v>0</v>
      </c>
      <c r="X259" s="313">
        <f t="shared" si="56"/>
        <v>0</v>
      </c>
      <c r="Y259" s="247"/>
    </row>
    <row r="260" spans="1:25" ht="19.5" hidden="1" thickBot="1">
      <c r="A260" s="260">
        <v>505</v>
      </c>
      <c r="B260" s="173"/>
      <c r="C260" s="137">
        <v>4202</v>
      </c>
      <c r="D260" s="139" t="s">
        <v>255</v>
      </c>
      <c r="E260" s="701"/>
      <c r="F260" s="249">
        <f t="shared" si="60"/>
        <v>0</v>
      </c>
      <c r="G260" s="249">
        <f t="shared" si="60"/>
        <v>0</v>
      </c>
      <c r="H260" s="249">
        <f t="shared" si="60"/>
        <v>0</v>
      </c>
      <c r="I260" s="249">
        <f t="shared" si="60"/>
        <v>0</v>
      </c>
      <c r="J260" s="221" t="str">
        <f t="shared" si="55"/>
        <v/>
      </c>
      <c r="K260" s="244"/>
      <c r="L260" s="314">
        <f t="shared" si="61"/>
        <v>0</v>
      </c>
      <c r="M260" s="315">
        <f t="shared" si="61"/>
        <v>0</v>
      </c>
      <c r="N260" s="315">
        <f t="shared" si="61"/>
        <v>0</v>
      </c>
      <c r="O260" s="315">
        <f t="shared" si="61"/>
        <v>0</v>
      </c>
      <c r="P260" s="244"/>
      <c r="Q260" s="314">
        <f t="shared" si="62"/>
        <v>0</v>
      </c>
      <c r="R260" s="314">
        <f t="shared" si="62"/>
        <v>0</v>
      </c>
      <c r="S260" s="314">
        <f t="shared" si="62"/>
        <v>0</v>
      </c>
      <c r="T260" s="314">
        <f t="shared" si="62"/>
        <v>0</v>
      </c>
      <c r="U260" s="314">
        <f t="shared" si="62"/>
        <v>0</v>
      </c>
      <c r="V260" s="314">
        <f t="shared" si="62"/>
        <v>0</v>
      </c>
      <c r="W260" s="314">
        <f t="shared" si="62"/>
        <v>0</v>
      </c>
      <c r="X260" s="313">
        <f t="shared" si="56"/>
        <v>0</v>
      </c>
      <c r="Y260" s="247"/>
    </row>
    <row r="261" spans="1:25" ht="19.5" hidden="1" thickBot="1">
      <c r="A261" s="260">
        <v>510</v>
      </c>
      <c r="B261" s="173"/>
      <c r="C261" s="137">
        <v>4214</v>
      </c>
      <c r="D261" s="139" t="s">
        <v>256</v>
      </c>
      <c r="E261" s="701"/>
      <c r="F261" s="249">
        <f t="shared" si="60"/>
        <v>0</v>
      </c>
      <c r="G261" s="249">
        <f t="shared" si="60"/>
        <v>0</v>
      </c>
      <c r="H261" s="249">
        <f t="shared" si="60"/>
        <v>0</v>
      </c>
      <c r="I261" s="249">
        <f t="shared" si="60"/>
        <v>0</v>
      </c>
      <c r="J261" s="221" t="str">
        <f t="shared" si="55"/>
        <v/>
      </c>
      <c r="K261" s="244"/>
      <c r="L261" s="314">
        <f t="shared" si="61"/>
        <v>0</v>
      </c>
      <c r="M261" s="315">
        <f t="shared" si="61"/>
        <v>0</v>
      </c>
      <c r="N261" s="315">
        <f t="shared" si="61"/>
        <v>0</v>
      </c>
      <c r="O261" s="315">
        <f t="shared" si="61"/>
        <v>0</v>
      </c>
      <c r="P261" s="244"/>
      <c r="Q261" s="314">
        <f t="shared" si="62"/>
        <v>0</v>
      </c>
      <c r="R261" s="314">
        <f t="shared" si="62"/>
        <v>0</v>
      </c>
      <c r="S261" s="314">
        <f t="shared" si="62"/>
        <v>0</v>
      </c>
      <c r="T261" s="314">
        <f t="shared" si="62"/>
        <v>0</v>
      </c>
      <c r="U261" s="314">
        <f t="shared" si="62"/>
        <v>0</v>
      </c>
      <c r="V261" s="314">
        <f t="shared" si="62"/>
        <v>0</v>
      </c>
      <c r="W261" s="314">
        <f t="shared" si="62"/>
        <v>0</v>
      </c>
      <c r="X261" s="313">
        <f t="shared" si="56"/>
        <v>0</v>
      </c>
    </row>
    <row r="262" spans="1:25" ht="19.5" hidden="1" thickBot="1">
      <c r="A262" s="260">
        <v>515</v>
      </c>
      <c r="B262" s="173"/>
      <c r="C262" s="137">
        <v>4217</v>
      </c>
      <c r="D262" s="139" t="s">
        <v>257</v>
      </c>
      <c r="E262" s="701"/>
      <c r="F262" s="249">
        <f t="shared" si="60"/>
        <v>0</v>
      </c>
      <c r="G262" s="249">
        <f t="shared" si="60"/>
        <v>0</v>
      </c>
      <c r="H262" s="249">
        <f t="shared" si="60"/>
        <v>0</v>
      </c>
      <c r="I262" s="249">
        <f t="shared" si="60"/>
        <v>0</v>
      </c>
      <c r="J262" s="221" t="str">
        <f t="shared" si="55"/>
        <v/>
      </c>
      <c r="K262" s="244"/>
      <c r="L262" s="314">
        <f t="shared" si="61"/>
        <v>0</v>
      </c>
      <c r="M262" s="315">
        <f t="shared" si="61"/>
        <v>0</v>
      </c>
      <c r="N262" s="315">
        <f t="shared" si="61"/>
        <v>0</v>
      </c>
      <c r="O262" s="315">
        <f t="shared" si="61"/>
        <v>0</v>
      </c>
      <c r="P262" s="244"/>
      <c r="Q262" s="314">
        <f t="shared" si="62"/>
        <v>0</v>
      </c>
      <c r="R262" s="314">
        <f t="shared" si="62"/>
        <v>0</v>
      </c>
      <c r="S262" s="314">
        <f t="shared" si="62"/>
        <v>0</v>
      </c>
      <c r="T262" s="314">
        <f t="shared" si="62"/>
        <v>0</v>
      </c>
      <c r="U262" s="314">
        <f t="shared" si="62"/>
        <v>0</v>
      </c>
      <c r="V262" s="314">
        <f t="shared" si="62"/>
        <v>0</v>
      </c>
      <c r="W262" s="314">
        <f t="shared" si="62"/>
        <v>0</v>
      </c>
      <c r="X262" s="313">
        <f t="shared" si="56"/>
        <v>0</v>
      </c>
    </row>
    <row r="263" spans="1:25" ht="19.5" hidden="1" thickBot="1">
      <c r="A263" s="260">
        <v>520</v>
      </c>
      <c r="B263" s="173"/>
      <c r="C263" s="137">
        <v>4218</v>
      </c>
      <c r="D263" s="145" t="s">
        <v>258</v>
      </c>
      <c r="E263" s="701"/>
      <c r="F263" s="249">
        <f t="shared" si="60"/>
        <v>0</v>
      </c>
      <c r="G263" s="249">
        <f t="shared" si="60"/>
        <v>0</v>
      </c>
      <c r="H263" s="249">
        <f t="shared" si="60"/>
        <v>0</v>
      </c>
      <c r="I263" s="249">
        <f t="shared" si="60"/>
        <v>0</v>
      </c>
      <c r="J263" s="221" t="str">
        <f t="shared" si="55"/>
        <v/>
      </c>
      <c r="K263" s="244"/>
      <c r="L263" s="314">
        <f t="shared" si="61"/>
        <v>0</v>
      </c>
      <c r="M263" s="315">
        <f t="shared" si="61"/>
        <v>0</v>
      </c>
      <c r="N263" s="315">
        <f t="shared" si="61"/>
        <v>0</v>
      </c>
      <c r="O263" s="315">
        <f t="shared" si="61"/>
        <v>0</v>
      </c>
      <c r="P263" s="244"/>
      <c r="Q263" s="314">
        <f t="shared" si="62"/>
        <v>0</v>
      </c>
      <c r="R263" s="314">
        <f t="shared" si="62"/>
        <v>0</v>
      </c>
      <c r="S263" s="314">
        <f t="shared" si="62"/>
        <v>0</v>
      </c>
      <c r="T263" s="314">
        <f t="shared" si="62"/>
        <v>0</v>
      </c>
      <c r="U263" s="314">
        <f t="shared" si="62"/>
        <v>0</v>
      </c>
      <c r="V263" s="314">
        <f t="shared" si="62"/>
        <v>0</v>
      </c>
      <c r="W263" s="314">
        <f t="shared" si="62"/>
        <v>0</v>
      </c>
      <c r="X263" s="313">
        <f t="shared" si="56"/>
        <v>0</v>
      </c>
    </row>
    <row r="264" spans="1:25" ht="19.5" hidden="1" thickBot="1">
      <c r="A264" s="260">
        <v>525</v>
      </c>
      <c r="B264" s="173"/>
      <c r="C264" s="137">
        <v>4219</v>
      </c>
      <c r="D264" s="156" t="s">
        <v>259</v>
      </c>
      <c r="E264" s="701"/>
      <c r="F264" s="249">
        <f t="shared" si="60"/>
        <v>0</v>
      </c>
      <c r="G264" s="249">
        <f t="shared" si="60"/>
        <v>0</v>
      </c>
      <c r="H264" s="249">
        <f t="shared" si="60"/>
        <v>0</v>
      </c>
      <c r="I264" s="249">
        <f t="shared" si="60"/>
        <v>0</v>
      </c>
      <c r="J264" s="221" t="str">
        <f t="shared" si="55"/>
        <v/>
      </c>
      <c r="K264" s="244"/>
      <c r="L264" s="314">
        <f t="shared" si="61"/>
        <v>0</v>
      </c>
      <c r="M264" s="315">
        <f t="shared" si="61"/>
        <v>0</v>
      </c>
      <c r="N264" s="315">
        <f t="shared" si="61"/>
        <v>0</v>
      </c>
      <c r="O264" s="315">
        <f t="shared" si="61"/>
        <v>0</v>
      </c>
      <c r="P264" s="244"/>
      <c r="Q264" s="314">
        <f t="shared" si="62"/>
        <v>0</v>
      </c>
      <c r="R264" s="314">
        <f t="shared" si="62"/>
        <v>0</v>
      </c>
      <c r="S264" s="314">
        <f t="shared" si="62"/>
        <v>0</v>
      </c>
      <c r="T264" s="314">
        <f t="shared" si="62"/>
        <v>0</v>
      </c>
      <c r="U264" s="314">
        <f t="shared" si="62"/>
        <v>0</v>
      </c>
      <c r="V264" s="314">
        <f t="shared" si="62"/>
        <v>0</v>
      </c>
      <c r="W264" s="314">
        <f t="shared" si="62"/>
        <v>0</v>
      </c>
      <c r="X264" s="313">
        <f t="shared" si="56"/>
        <v>0</v>
      </c>
    </row>
    <row r="265" spans="1:25" s="247" customFormat="1" ht="19.5" hidden="1" customHeight="1" thickBot="1">
      <c r="A265" s="259">
        <v>635</v>
      </c>
      <c r="B265" s="705">
        <v>4300</v>
      </c>
      <c r="C265" s="923" t="s">
        <v>1706</v>
      </c>
      <c r="D265" s="923"/>
      <c r="E265" s="706"/>
      <c r="F265" s="706">
        <f>SUMIF($B$607:$B$12312,$B265,F$607:F$12312)</f>
        <v>0</v>
      </c>
      <c r="G265" s="706">
        <f>SUMIF($B$607:$B$12312,$B265,G$607:G$12312)</f>
        <v>0</v>
      </c>
      <c r="H265" s="706">
        <f>SUMIF($B$607:$B$12312,$B265,H$607:H$12312)</f>
        <v>0</v>
      </c>
      <c r="I265" s="706">
        <f>SUMIF($B$607:$B$12312,$B265,I$607:I$12312)</f>
        <v>0</v>
      </c>
      <c r="J265" s="221" t="str">
        <f t="shared" si="55"/>
        <v/>
      </c>
      <c r="K265" s="244"/>
      <c r="L265" s="316">
        <f>SUMIF($B$607:$B$12312,$B265,L$607:L$12312)</f>
        <v>0</v>
      </c>
      <c r="M265" s="317">
        <f>SUMIF($B$607:$B$12312,$B265,M$607:M$12312)</f>
        <v>0</v>
      </c>
      <c r="N265" s="317">
        <f>SUMIF($B$607:$B$12312,$B265,N$607:N$12312)</f>
        <v>0</v>
      </c>
      <c r="O265" s="317">
        <f>SUMIF($B$607:$B$12312,$B265,O$607:O$12312)</f>
        <v>0</v>
      </c>
      <c r="P265" s="244"/>
      <c r="Q265" s="316">
        <f t="shared" ref="Q265:W265" si="63">SUMIF($B$607:$B$12312,$B265,Q$607:Q$12312)</f>
        <v>0</v>
      </c>
      <c r="R265" s="316">
        <f t="shared" si="63"/>
        <v>0</v>
      </c>
      <c r="S265" s="316">
        <f t="shared" si="63"/>
        <v>0</v>
      </c>
      <c r="T265" s="316">
        <f t="shared" si="63"/>
        <v>0</v>
      </c>
      <c r="U265" s="316">
        <f t="shared" si="63"/>
        <v>0</v>
      </c>
      <c r="V265" s="316">
        <f t="shared" si="63"/>
        <v>0</v>
      </c>
      <c r="W265" s="316">
        <f t="shared" si="63"/>
        <v>0</v>
      </c>
      <c r="X265" s="313">
        <f t="shared" si="56"/>
        <v>0</v>
      </c>
      <c r="Y265" s="215"/>
    </row>
    <row r="266" spans="1:25" ht="19.5" hidden="1" thickBot="1">
      <c r="A266" s="260">
        <v>640</v>
      </c>
      <c r="B266" s="173"/>
      <c r="C266" s="144">
        <v>4301</v>
      </c>
      <c r="D266" s="163" t="s">
        <v>260</v>
      </c>
      <c r="E266" s="701"/>
      <c r="F266" s="249">
        <f t="shared" ref="F266:I268" si="64">SUMIF($C$607:$C$12312,$C266,F$607:F$12312)</f>
        <v>0</v>
      </c>
      <c r="G266" s="249">
        <f t="shared" si="64"/>
        <v>0</v>
      </c>
      <c r="H266" s="249">
        <f t="shared" si="64"/>
        <v>0</v>
      </c>
      <c r="I266" s="249">
        <f t="shared" si="64"/>
        <v>0</v>
      </c>
      <c r="J266" s="221" t="str">
        <f t="shared" si="55"/>
        <v/>
      </c>
      <c r="K266" s="244"/>
      <c r="L266" s="314">
        <f t="shared" ref="L266:O268" si="65">SUMIF($C$607:$C$12312,$C266,L$607:L$12312)</f>
        <v>0</v>
      </c>
      <c r="M266" s="315">
        <f t="shared" si="65"/>
        <v>0</v>
      </c>
      <c r="N266" s="315">
        <f t="shared" si="65"/>
        <v>0</v>
      </c>
      <c r="O266" s="315">
        <f t="shared" si="65"/>
        <v>0</v>
      </c>
      <c r="P266" s="244"/>
      <c r="Q266" s="314">
        <f t="shared" ref="Q266:W268" si="66">SUMIF($C$607:$C$12312,$C266,Q$607:Q$12312)</f>
        <v>0</v>
      </c>
      <c r="R266" s="314">
        <f t="shared" si="66"/>
        <v>0</v>
      </c>
      <c r="S266" s="314">
        <f t="shared" si="66"/>
        <v>0</v>
      </c>
      <c r="T266" s="314">
        <f t="shared" si="66"/>
        <v>0</v>
      </c>
      <c r="U266" s="314">
        <f t="shared" si="66"/>
        <v>0</v>
      </c>
      <c r="V266" s="314">
        <f t="shared" si="66"/>
        <v>0</v>
      </c>
      <c r="W266" s="314">
        <f t="shared" si="66"/>
        <v>0</v>
      </c>
      <c r="X266" s="313">
        <f t="shared" si="56"/>
        <v>0</v>
      </c>
    </row>
    <row r="267" spans="1:25" ht="20.25" hidden="1" customHeight="1" thickBot="1">
      <c r="A267" s="260">
        <v>645</v>
      </c>
      <c r="B267" s="173"/>
      <c r="C267" s="137">
        <v>4302</v>
      </c>
      <c r="D267" s="139" t="s">
        <v>261</v>
      </c>
      <c r="E267" s="701"/>
      <c r="F267" s="249">
        <f t="shared" si="64"/>
        <v>0</v>
      </c>
      <c r="G267" s="249">
        <f t="shared" si="64"/>
        <v>0</v>
      </c>
      <c r="H267" s="249">
        <f t="shared" si="64"/>
        <v>0</v>
      </c>
      <c r="I267" s="249">
        <f t="shared" si="64"/>
        <v>0</v>
      </c>
      <c r="J267" s="221" t="str">
        <f t="shared" si="55"/>
        <v/>
      </c>
      <c r="K267" s="244"/>
      <c r="L267" s="314">
        <f t="shared" si="65"/>
        <v>0</v>
      </c>
      <c r="M267" s="315">
        <f t="shared" si="65"/>
        <v>0</v>
      </c>
      <c r="N267" s="315">
        <f t="shared" si="65"/>
        <v>0</v>
      </c>
      <c r="O267" s="315">
        <f t="shared" si="65"/>
        <v>0</v>
      </c>
      <c r="P267" s="244"/>
      <c r="Q267" s="314">
        <f t="shared" si="66"/>
        <v>0</v>
      </c>
      <c r="R267" s="314">
        <f t="shared" si="66"/>
        <v>0</v>
      </c>
      <c r="S267" s="314">
        <f t="shared" si="66"/>
        <v>0</v>
      </c>
      <c r="T267" s="314">
        <f t="shared" si="66"/>
        <v>0</v>
      </c>
      <c r="U267" s="314">
        <f t="shared" si="66"/>
        <v>0</v>
      </c>
      <c r="V267" s="314">
        <f t="shared" si="66"/>
        <v>0</v>
      </c>
      <c r="W267" s="314">
        <f t="shared" si="66"/>
        <v>0</v>
      </c>
      <c r="X267" s="313">
        <f t="shared" si="56"/>
        <v>0</v>
      </c>
      <c r="Y267" s="247"/>
    </row>
    <row r="268" spans="1:25" ht="19.5" hidden="1" thickBot="1">
      <c r="A268" s="260">
        <v>650</v>
      </c>
      <c r="B268" s="173"/>
      <c r="C268" s="142">
        <v>4309</v>
      </c>
      <c r="D268" s="148" t="s">
        <v>262</v>
      </c>
      <c r="E268" s="701"/>
      <c r="F268" s="249">
        <f t="shared" si="64"/>
        <v>0</v>
      </c>
      <c r="G268" s="249">
        <f t="shared" si="64"/>
        <v>0</v>
      </c>
      <c r="H268" s="249">
        <f t="shared" si="64"/>
        <v>0</v>
      </c>
      <c r="I268" s="249">
        <f t="shared" si="64"/>
        <v>0</v>
      </c>
      <c r="J268" s="221" t="str">
        <f t="shared" si="55"/>
        <v/>
      </c>
      <c r="K268" s="244"/>
      <c r="L268" s="314">
        <f t="shared" si="65"/>
        <v>0</v>
      </c>
      <c r="M268" s="315">
        <f t="shared" si="65"/>
        <v>0</v>
      </c>
      <c r="N268" s="315">
        <f t="shared" si="65"/>
        <v>0</v>
      </c>
      <c r="O268" s="315">
        <f t="shared" si="65"/>
        <v>0</v>
      </c>
      <c r="P268" s="244"/>
      <c r="Q268" s="314">
        <f t="shared" si="66"/>
        <v>0</v>
      </c>
      <c r="R268" s="314">
        <f t="shared" si="66"/>
        <v>0</v>
      </c>
      <c r="S268" s="314">
        <f t="shared" si="66"/>
        <v>0</v>
      </c>
      <c r="T268" s="314">
        <f t="shared" si="66"/>
        <v>0</v>
      </c>
      <c r="U268" s="314">
        <f t="shared" si="66"/>
        <v>0</v>
      </c>
      <c r="V268" s="314">
        <f t="shared" si="66"/>
        <v>0</v>
      </c>
      <c r="W268" s="314">
        <f t="shared" si="66"/>
        <v>0</v>
      </c>
      <c r="X268" s="313">
        <f t="shared" si="56"/>
        <v>0</v>
      </c>
    </row>
    <row r="269" spans="1:25" s="247" customFormat="1" ht="19.5" hidden="1" customHeight="1" thickBot="1">
      <c r="A269" s="259">
        <v>655</v>
      </c>
      <c r="B269" s="705">
        <v>4400</v>
      </c>
      <c r="C269" s="923" t="s">
        <v>1707</v>
      </c>
      <c r="D269" s="923"/>
      <c r="E269" s="706"/>
      <c r="F269" s="706">
        <f t="shared" ref="F269:I272" si="67">SUMIF($B$607:$B$12312,$B269,F$607:F$12312)</f>
        <v>0</v>
      </c>
      <c r="G269" s="706">
        <f t="shared" si="67"/>
        <v>0</v>
      </c>
      <c r="H269" s="706">
        <f t="shared" si="67"/>
        <v>0</v>
      </c>
      <c r="I269" s="706">
        <f t="shared" si="67"/>
        <v>0</v>
      </c>
      <c r="J269" s="221" t="str">
        <f t="shared" si="55"/>
        <v/>
      </c>
      <c r="K269" s="244"/>
      <c r="L269" s="316">
        <f t="shared" ref="L269:O272" si="68">SUMIF($B$607:$B$12312,$B269,L$607:L$12312)</f>
        <v>0</v>
      </c>
      <c r="M269" s="317">
        <f t="shared" si="68"/>
        <v>0</v>
      </c>
      <c r="N269" s="317">
        <f t="shared" si="68"/>
        <v>0</v>
      </c>
      <c r="O269" s="317">
        <f t="shared" si="68"/>
        <v>0</v>
      </c>
      <c r="P269" s="244"/>
      <c r="Q269" s="316">
        <f t="shared" ref="Q269:W272" si="69">SUMIF($B$607:$B$12312,$B269,Q$607:Q$12312)</f>
        <v>0</v>
      </c>
      <c r="R269" s="316">
        <f t="shared" si="69"/>
        <v>0</v>
      </c>
      <c r="S269" s="316">
        <f t="shared" si="69"/>
        <v>0</v>
      </c>
      <c r="T269" s="316">
        <f t="shared" si="69"/>
        <v>0</v>
      </c>
      <c r="U269" s="316">
        <f t="shared" si="69"/>
        <v>0</v>
      </c>
      <c r="V269" s="316">
        <f t="shared" si="69"/>
        <v>0</v>
      </c>
      <c r="W269" s="316">
        <f t="shared" si="69"/>
        <v>0</v>
      </c>
      <c r="X269" s="313">
        <f t="shared" si="56"/>
        <v>0</v>
      </c>
      <c r="Y269" s="215"/>
    </row>
    <row r="270" spans="1:25" s="247" customFormat="1" ht="19.5" hidden="1" customHeight="1" thickBot="1">
      <c r="A270" s="259">
        <v>665</v>
      </c>
      <c r="B270" s="705">
        <v>4500</v>
      </c>
      <c r="C270" s="923" t="s">
        <v>1708</v>
      </c>
      <c r="D270" s="923"/>
      <c r="E270" s="706"/>
      <c r="F270" s="706">
        <f t="shared" si="67"/>
        <v>0</v>
      </c>
      <c r="G270" s="706">
        <f t="shared" si="67"/>
        <v>0</v>
      </c>
      <c r="H270" s="706">
        <f t="shared" si="67"/>
        <v>0</v>
      </c>
      <c r="I270" s="706">
        <f t="shared" si="67"/>
        <v>0</v>
      </c>
      <c r="J270" s="221" t="str">
        <f t="shared" si="55"/>
        <v/>
      </c>
      <c r="K270" s="244"/>
      <c r="L270" s="316">
        <f t="shared" si="68"/>
        <v>0</v>
      </c>
      <c r="M270" s="317">
        <f t="shared" si="68"/>
        <v>0</v>
      </c>
      <c r="N270" s="317">
        <f t="shared" si="68"/>
        <v>0</v>
      </c>
      <c r="O270" s="317">
        <f t="shared" si="68"/>
        <v>0</v>
      </c>
      <c r="P270" s="244"/>
      <c r="Q270" s="316">
        <f t="shared" si="69"/>
        <v>0</v>
      </c>
      <c r="R270" s="316">
        <f t="shared" si="69"/>
        <v>0</v>
      </c>
      <c r="S270" s="316">
        <f t="shared" si="69"/>
        <v>0</v>
      </c>
      <c r="T270" s="316">
        <f t="shared" si="69"/>
        <v>0</v>
      </c>
      <c r="U270" s="316">
        <f t="shared" si="69"/>
        <v>0</v>
      </c>
      <c r="V270" s="316">
        <f t="shared" si="69"/>
        <v>0</v>
      </c>
      <c r="W270" s="316">
        <f t="shared" si="69"/>
        <v>0</v>
      </c>
      <c r="X270" s="313">
        <f t="shared" si="56"/>
        <v>0</v>
      </c>
      <c r="Y270" s="215"/>
    </row>
    <row r="271" spans="1:25" s="247" customFormat="1" ht="18.75" hidden="1" customHeight="1" thickBot="1">
      <c r="A271" s="259">
        <v>675</v>
      </c>
      <c r="B271" s="705">
        <v>4600</v>
      </c>
      <c r="C271" s="923" t="s">
        <v>263</v>
      </c>
      <c r="D271" s="923"/>
      <c r="E271" s="706"/>
      <c r="F271" s="706">
        <f t="shared" si="67"/>
        <v>0</v>
      </c>
      <c r="G271" s="706">
        <f t="shared" si="67"/>
        <v>0</v>
      </c>
      <c r="H271" s="706">
        <f t="shared" si="67"/>
        <v>0</v>
      </c>
      <c r="I271" s="706">
        <f t="shared" si="67"/>
        <v>0</v>
      </c>
      <c r="J271" s="221" t="str">
        <f t="shared" si="55"/>
        <v/>
      </c>
      <c r="K271" s="244"/>
      <c r="L271" s="316">
        <f t="shared" si="68"/>
        <v>0</v>
      </c>
      <c r="M271" s="317">
        <f t="shared" si="68"/>
        <v>0</v>
      </c>
      <c r="N271" s="317">
        <f t="shared" si="68"/>
        <v>0</v>
      </c>
      <c r="O271" s="317">
        <f t="shared" si="68"/>
        <v>0</v>
      </c>
      <c r="P271" s="244"/>
      <c r="Q271" s="316">
        <f t="shared" si="69"/>
        <v>0</v>
      </c>
      <c r="R271" s="316">
        <f t="shared" si="69"/>
        <v>0</v>
      </c>
      <c r="S271" s="316">
        <f t="shared" si="69"/>
        <v>0</v>
      </c>
      <c r="T271" s="316">
        <f t="shared" si="69"/>
        <v>0</v>
      </c>
      <c r="U271" s="316">
        <f t="shared" si="69"/>
        <v>0</v>
      </c>
      <c r="V271" s="316">
        <f t="shared" si="69"/>
        <v>0</v>
      </c>
      <c r="W271" s="316">
        <f t="shared" si="69"/>
        <v>0</v>
      </c>
      <c r="X271" s="313">
        <f t="shared" si="56"/>
        <v>0</v>
      </c>
    </row>
    <row r="272" spans="1:25" s="247" customFormat="1" ht="19.5" hidden="1" customHeight="1" thickBot="1">
      <c r="A272" s="259">
        <v>685</v>
      </c>
      <c r="B272" s="705">
        <v>4900</v>
      </c>
      <c r="C272" s="923" t="s">
        <v>294</v>
      </c>
      <c r="D272" s="923"/>
      <c r="E272" s="706"/>
      <c r="F272" s="706">
        <f t="shared" si="67"/>
        <v>0</v>
      </c>
      <c r="G272" s="706">
        <f t="shared" si="67"/>
        <v>0</v>
      </c>
      <c r="H272" s="706">
        <f t="shared" si="67"/>
        <v>0</v>
      </c>
      <c r="I272" s="706">
        <f t="shared" si="67"/>
        <v>0</v>
      </c>
      <c r="J272" s="221" t="str">
        <f t="shared" si="55"/>
        <v/>
      </c>
      <c r="K272" s="244"/>
      <c r="L272" s="773">
        <f t="shared" si="68"/>
        <v>0</v>
      </c>
      <c r="M272" s="774">
        <f t="shared" si="68"/>
        <v>0</v>
      </c>
      <c r="N272" s="774">
        <f t="shared" si="68"/>
        <v>0</v>
      </c>
      <c r="O272" s="774">
        <f t="shared" si="68"/>
        <v>0</v>
      </c>
      <c r="P272" s="244"/>
      <c r="Q272" s="773">
        <f t="shared" si="69"/>
        <v>0</v>
      </c>
      <c r="R272" s="773">
        <f t="shared" si="69"/>
        <v>0</v>
      </c>
      <c r="S272" s="773">
        <f t="shared" si="69"/>
        <v>0</v>
      </c>
      <c r="T272" s="773">
        <f t="shared" si="69"/>
        <v>0</v>
      </c>
      <c r="U272" s="773">
        <f t="shared" si="69"/>
        <v>0</v>
      </c>
      <c r="V272" s="773">
        <f t="shared" si="69"/>
        <v>0</v>
      </c>
      <c r="W272" s="773">
        <f t="shared" si="69"/>
        <v>0</v>
      </c>
      <c r="X272" s="313">
        <f t="shared" si="56"/>
        <v>0</v>
      </c>
    </row>
    <row r="273" spans="1:25" ht="19.5" hidden="1" thickBot="1">
      <c r="A273" s="260">
        <v>690</v>
      </c>
      <c r="B273" s="173"/>
      <c r="C273" s="144">
        <v>4901</v>
      </c>
      <c r="D273" s="174" t="s">
        <v>295</v>
      </c>
      <c r="E273" s="701"/>
      <c r="F273" s="249">
        <f t="shared" ref="F273:I274" si="70">SUMIF($C$607:$C$12312,$C273,F$607:F$12312)</f>
        <v>0</v>
      </c>
      <c r="G273" s="249">
        <f t="shared" si="70"/>
        <v>0</v>
      </c>
      <c r="H273" s="249">
        <f t="shared" si="70"/>
        <v>0</v>
      </c>
      <c r="I273" s="249">
        <f t="shared" si="70"/>
        <v>0</v>
      </c>
      <c r="J273" s="221" t="str">
        <f t="shared" si="55"/>
        <v/>
      </c>
      <c r="K273" s="244"/>
      <c r="L273" s="771">
        <f t="shared" ref="L273:O274" si="71">SUMIF($C$607:$C$12312,$C273,L$607:L$12312)</f>
        <v>0</v>
      </c>
      <c r="M273" s="775">
        <f t="shared" si="71"/>
        <v>0</v>
      </c>
      <c r="N273" s="775">
        <f t="shared" si="71"/>
        <v>0</v>
      </c>
      <c r="O273" s="775">
        <f t="shared" si="71"/>
        <v>0</v>
      </c>
      <c r="P273" s="244"/>
      <c r="Q273" s="771">
        <f t="shared" ref="Q273:W274" si="72">SUMIF($C$607:$C$12312,$C273,Q$607:Q$12312)</f>
        <v>0</v>
      </c>
      <c r="R273" s="771">
        <f t="shared" si="72"/>
        <v>0</v>
      </c>
      <c r="S273" s="771">
        <f t="shared" si="72"/>
        <v>0</v>
      </c>
      <c r="T273" s="771">
        <f t="shared" si="72"/>
        <v>0</v>
      </c>
      <c r="U273" s="771">
        <f t="shared" si="72"/>
        <v>0</v>
      </c>
      <c r="V273" s="771">
        <f t="shared" si="72"/>
        <v>0</v>
      </c>
      <c r="W273" s="771">
        <f t="shared" si="72"/>
        <v>0</v>
      </c>
      <c r="X273" s="313">
        <f t="shared" si="56"/>
        <v>0</v>
      </c>
      <c r="Y273" s="247"/>
    </row>
    <row r="274" spans="1:25" ht="19.5" hidden="1" thickBot="1">
      <c r="A274" s="260">
        <v>695</v>
      </c>
      <c r="B274" s="173"/>
      <c r="C274" s="142">
        <v>4902</v>
      </c>
      <c r="D274" s="148" t="s">
        <v>296</v>
      </c>
      <c r="E274" s="701"/>
      <c r="F274" s="249">
        <f t="shared" si="70"/>
        <v>0</v>
      </c>
      <c r="G274" s="249">
        <f t="shared" si="70"/>
        <v>0</v>
      </c>
      <c r="H274" s="249">
        <f t="shared" si="70"/>
        <v>0</v>
      </c>
      <c r="I274" s="249">
        <f t="shared" si="70"/>
        <v>0</v>
      </c>
      <c r="J274" s="221" t="str">
        <f t="shared" si="55"/>
        <v/>
      </c>
      <c r="K274" s="244"/>
      <c r="L274" s="771">
        <f t="shared" si="71"/>
        <v>0</v>
      </c>
      <c r="M274" s="775">
        <f t="shared" si="71"/>
        <v>0</v>
      </c>
      <c r="N274" s="775">
        <f t="shared" si="71"/>
        <v>0</v>
      </c>
      <c r="O274" s="775">
        <f t="shared" si="71"/>
        <v>0</v>
      </c>
      <c r="P274" s="244"/>
      <c r="Q274" s="771">
        <f t="shared" si="72"/>
        <v>0</v>
      </c>
      <c r="R274" s="771">
        <f t="shared" si="72"/>
        <v>0</v>
      </c>
      <c r="S274" s="771">
        <f t="shared" si="72"/>
        <v>0</v>
      </c>
      <c r="T274" s="771">
        <f t="shared" si="72"/>
        <v>0</v>
      </c>
      <c r="U274" s="771">
        <f t="shared" si="72"/>
        <v>0</v>
      </c>
      <c r="V274" s="771">
        <f t="shared" si="72"/>
        <v>0</v>
      </c>
      <c r="W274" s="771">
        <f t="shared" si="72"/>
        <v>0</v>
      </c>
      <c r="X274" s="313">
        <f t="shared" si="56"/>
        <v>0</v>
      </c>
      <c r="Y274" s="247"/>
    </row>
    <row r="275" spans="1:25" s="328" customFormat="1" ht="19.5" hidden="1" customHeight="1" thickBot="1">
      <c r="A275" s="259">
        <v>700</v>
      </c>
      <c r="B275" s="705">
        <v>5100</v>
      </c>
      <c r="C275" s="923" t="s">
        <v>264</v>
      </c>
      <c r="D275" s="923"/>
      <c r="E275" s="706"/>
      <c r="F275" s="706">
        <f t="shared" ref="F275:I276" si="73">SUMIF($B$607:$B$12312,$B275,F$607:F$12312)</f>
        <v>0</v>
      </c>
      <c r="G275" s="706">
        <f t="shared" si="73"/>
        <v>0</v>
      </c>
      <c r="H275" s="706">
        <f t="shared" si="73"/>
        <v>0</v>
      </c>
      <c r="I275" s="706">
        <f t="shared" si="73"/>
        <v>0</v>
      </c>
      <c r="J275" s="221" t="str">
        <f t="shared" si="55"/>
        <v/>
      </c>
      <c r="K275" s="244"/>
      <c r="L275" s="326">
        <f t="shared" ref="L275:O276" si="74">SUMIF($B$607:$B$12312,$B275,L$607:L$12312)</f>
        <v>0</v>
      </c>
      <c r="M275" s="327">
        <f t="shared" si="74"/>
        <v>0</v>
      </c>
      <c r="N275" s="327">
        <f t="shared" si="74"/>
        <v>0</v>
      </c>
      <c r="O275" s="327">
        <f t="shared" si="74"/>
        <v>0</v>
      </c>
      <c r="P275" s="244"/>
      <c r="Q275" s="326">
        <f t="shared" ref="Q275:W276" si="75">SUMIF($B$607:$B$12312,$B275,Q$607:Q$12312)</f>
        <v>0</v>
      </c>
      <c r="R275" s="326">
        <f t="shared" si="75"/>
        <v>0</v>
      </c>
      <c r="S275" s="326">
        <f t="shared" si="75"/>
        <v>0</v>
      </c>
      <c r="T275" s="326">
        <f t="shared" si="75"/>
        <v>0</v>
      </c>
      <c r="U275" s="326">
        <f t="shared" si="75"/>
        <v>0</v>
      </c>
      <c r="V275" s="326">
        <f t="shared" si="75"/>
        <v>0</v>
      </c>
      <c r="W275" s="326">
        <f t="shared" si="75"/>
        <v>0</v>
      </c>
      <c r="X275" s="313">
        <f t="shared" si="56"/>
        <v>0</v>
      </c>
      <c r="Y275" s="215"/>
    </row>
    <row r="276" spans="1:25" s="328" customFormat="1" ht="19.5" customHeight="1" thickBot="1">
      <c r="A276" s="259">
        <v>710</v>
      </c>
      <c r="B276" s="705">
        <v>5200</v>
      </c>
      <c r="C276" s="923" t="s">
        <v>265</v>
      </c>
      <c r="D276" s="923"/>
      <c r="E276" s="706"/>
      <c r="F276" s="706">
        <f t="shared" si="73"/>
        <v>2400</v>
      </c>
      <c r="G276" s="706">
        <f t="shared" si="73"/>
        <v>0</v>
      </c>
      <c r="H276" s="706">
        <f t="shared" si="73"/>
        <v>0</v>
      </c>
      <c r="I276" s="706">
        <f t="shared" si="73"/>
        <v>2400</v>
      </c>
      <c r="J276" s="221">
        <f t="shared" si="55"/>
        <v>1</v>
      </c>
      <c r="K276" s="244"/>
      <c r="L276" s="326">
        <f t="shared" si="74"/>
        <v>0</v>
      </c>
      <c r="M276" s="327">
        <f t="shared" si="74"/>
        <v>0</v>
      </c>
      <c r="N276" s="327">
        <f t="shared" si="74"/>
        <v>2400</v>
      </c>
      <c r="O276" s="327">
        <f t="shared" si="74"/>
        <v>-2400</v>
      </c>
      <c r="P276" s="244"/>
      <c r="Q276" s="326">
        <f t="shared" si="75"/>
        <v>0</v>
      </c>
      <c r="R276" s="326">
        <f t="shared" si="75"/>
        <v>0</v>
      </c>
      <c r="S276" s="326">
        <f t="shared" si="75"/>
        <v>2400</v>
      </c>
      <c r="T276" s="326">
        <f t="shared" si="75"/>
        <v>-2400</v>
      </c>
      <c r="U276" s="326">
        <f t="shared" si="75"/>
        <v>0</v>
      </c>
      <c r="V276" s="326">
        <f t="shared" si="75"/>
        <v>0</v>
      </c>
      <c r="W276" s="326">
        <f t="shared" si="75"/>
        <v>0</v>
      </c>
      <c r="X276" s="313">
        <f t="shared" si="56"/>
        <v>-2400</v>
      </c>
      <c r="Y276" s="215"/>
    </row>
    <row r="277" spans="1:25" s="331" customFormat="1" ht="19.5" thickBot="1">
      <c r="A277" s="260">
        <v>715</v>
      </c>
      <c r="B277" s="175"/>
      <c r="C277" s="176">
        <v>5201</v>
      </c>
      <c r="D277" s="177" t="s">
        <v>266</v>
      </c>
      <c r="E277" s="701"/>
      <c r="F277" s="249">
        <f t="shared" ref="F277:I283" si="76">SUMIF($C$607:$C$12312,$C277,F$607:F$12312)</f>
        <v>2400</v>
      </c>
      <c r="G277" s="249">
        <f t="shared" si="76"/>
        <v>0</v>
      </c>
      <c r="H277" s="249">
        <f t="shared" si="76"/>
        <v>0</v>
      </c>
      <c r="I277" s="249">
        <f t="shared" si="76"/>
        <v>2400</v>
      </c>
      <c r="J277" s="221">
        <f t="shared" si="55"/>
        <v>1</v>
      </c>
      <c r="K277" s="244"/>
      <c r="L277" s="329">
        <f t="shared" ref="L277:O283" si="77">SUMIF($C$607:$C$12312,$C277,L$607:L$12312)</f>
        <v>0</v>
      </c>
      <c r="M277" s="330">
        <f t="shared" si="77"/>
        <v>0</v>
      </c>
      <c r="N277" s="330">
        <f t="shared" si="77"/>
        <v>2400</v>
      </c>
      <c r="O277" s="330">
        <f t="shared" si="77"/>
        <v>-2400</v>
      </c>
      <c r="P277" s="244"/>
      <c r="Q277" s="329">
        <f t="shared" ref="Q277:W283" si="78">SUMIF($C$607:$C$12312,$C277,Q$607:Q$12312)</f>
        <v>0</v>
      </c>
      <c r="R277" s="329">
        <f t="shared" si="78"/>
        <v>0</v>
      </c>
      <c r="S277" s="329">
        <f t="shared" si="78"/>
        <v>2400</v>
      </c>
      <c r="T277" s="329">
        <f t="shared" si="78"/>
        <v>-2400</v>
      </c>
      <c r="U277" s="329">
        <f t="shared" si="78"/>
        <v>0</v>
      </c>
      <c r="V277" s="329">
        <f t="shared" si="78"/>
        <v>0</v>
      </c>
      <c r="W277" s="329">
        <f t="shared" si="78"/>
        <v>0</v>
      </c>
      <c r="X277" s="313">
        <f t="shared" si="56"/>
        <v>-2400</v>
      </c>
      <c r="Y277" s="328"/>
    </row>
    <row r="278" spans="1:25" s="331" customFormat="1" ht="19.5" hidden="1" thickBot="1">
      <c r="A278" s="260">
        <v>720</v>
      </c>
      <c r="B278" s="175"/>
      <c r="C278" s="178">
        <v>5202</v>
      </c>
      <c r="D278" s="179" t="s">
        <v>267</v>
      </c>
      <c r="E278" s="701"/>
      <c r="F278" s="249">
        <f t="shared" si="76"/>
        <v>0</v>
      </c>
      <c r="G278" s="249">
        <f t="shared" si="76"/>
        <v>0</v>
      </c>
      <c r="H278" s="249">
        <f t="shared" si="76"/>
        <v>0</v>
      </c>
      <c r="I278" s="249">
        <f t="shared" si="76"/>
        <v>0</v>
      </c>
      <c r="J278" s="221" t="str">
        <f t="shared" si="55"/>
        <v/>
      </c>
      <c r="K278" s="244"/>
      <c r="L278" s="329">
        <f t="shared" si="77"/>
        <v>0</v>
      </c>
      <c r="M278" s="330">
        <f t="shared" si="77"/>
        <v>0</v>
      </c>
      <c r="N278" s="330">
        <f t="shared" si="77"/>
        <v>0</v>
      </c>
      <c r="O278" s="330">
        <f t="shared" si="77"/>
        <v>0</v>
      </c>
      <c r="P278" s="244"/>
      <c r="Q278" s="329">
        <f t="shared" si="78"/>
        <v>0</v>
      </c>
      <c r="R278" s="329">
        <f t="shared" si="78"/>
        <v>0</v>
      </c>
      <c r="S278" s="329">
        <f t="shared" si="78"/>
        <v>0</v>
      </c>
      <c r="T278" s="329">
        <f t="shared" si="78"/>
        <v>0</v>
      </c>
      <c r="U278" s="329">
        <f t="shared" si="78"/>
        <v>0</v>
      </c>
      <c r="V278" s="329">
        <f t="shared" si="78"/>
        <v>0</v>
      </c>
      <c r="W278" s="329">
        <f t="shared" si="78"/>
        <v>0</v>
      </c>
      <c r="X278" s="313">
        <f t="shared" si="56"/>
        <v>0</v>
      </c>
      <c r="Y278" s="328"/>
    </row>
    <row r="279" spans="1:25" s="331" customFormat="1" ht="19.5" hidden="1" thickBot="1">
      <c r="A279" s="260">
        <v>725</v>
      </c>
      <c r="B279" s="175"/>
      <c r="C279" s="178">
        <v>5203</v>
      </c>
      <c r="D279" s="179" t="s">
        <v>934</v>
      </c>
      <c r="E279" s="701"/>
      <c r="F279" s="249">
        <f t="shared" si="76"/>
        <v>0</v>
      </c>
      <c r="G279" s="249">
        <f t="shared" si="76"/>
        <v>0</v>
      </c>
      <c r="H279" s="249">
        <f t="shared" si="76"/>
        <v>0</v>
      </c>
      <c r="I279" s="249">
        <f t="shared" si="76"/>
        <v>0</v>
      </c>
      <c r="J279" s="221" t="str">
        <f t="shared" si="55"/>
        <v/>
      </c>
      <c r="K279" s="244"/>
      <c r="L279" s="329">
        <f t="shared" si="77"/>
        <v>0</v>
      </c>
      <c r="M279" s="330">
        <f t="shared" si="77"/>
        <v>0</v>
      </c>
      <c r="N279" s="330">
        <f t="shared" si="77"/>
        <v>0</v>
      </c>
      <c r="O279" s="330">
        <f t="shared" si="77"/>
        <v>0</v>
      </c>
      <c r="P279" s="244"/>
      <c r="Q279" s="329">
        <f t="shared" si="78"/>
        <v>0</v>
      </c>
      <c r="R279" s="329">
        <f t="shared" si="78"/>
        <v>0</v>
      </c>
      <c r="S279" s="329">
        <f t="shared" si="78"/>
        <v>0</v>
      </c>
      <c r="T279" s="329">
        <f t="shared" si="78"/>
        <v>0</v>
      </c>
      <c r="U279" s="329">
        <f t="shared" si="78"/>
        <v>0</v>
      </c>
      <c r="V279" s="329">
        <f t="shared" si="78"/>
        <v>0</v>
      </c>
      <c r="W279" s="329">
        <f t="shared" si="78"/>
        <v>0</v>
      </c>
      <c r="X279" s="313">
        <f t="shared" si="56"/>
        <v>0</v>
      </c>
    </row>
    <row r="280" spans="1:25" s="331" customFormat="1" ht="19.5" hidden="1" thickBot="1">
      <c r="A280" s="260">
        <v>730</v>
      </c>
      <c r="B280" s="175"/>
      <c r="C280" s="178">
        <v>5204</v>
      </c>
      <c r="D280" s="179" t="s">
        <v>935</v>
      </c>
      <c r="E280" s="701"/>
      <c r="F280" s="249">
        <f t="shared" si="76"/>
        <v>0</v>
      </c>
      <c r="G280" s="249">
        <f t="shared" si="76"/>
        <v>0</v>
      </c>
      <c r="H280" s="249">
        <f t="shared" si="76"/>
        <v>0</v>
      </c>
      <c r="I280" s="249">
        <f t="shared" si="76"/>
        <v>0</v>
      </c>
      <c r="J280" s="221" t="str">
        <f t="shared" si="55"/>
        <v/>
      </c>
      <c r="K280" s="244"/>
      <c r="L280" s="329">
        <f t="shared" si="77"/>
        <v>0</v>
      </c>
      <c r="M280" s="330">
        <f t="shared" si="77"/>
        <v>0</v>
      </c>
      <c r="N280" s="330">
        <f t="shared" si="77"/>
        <v>0</v>
      </c>
      <c r="O280" s="330">
        <f t="shared" si="77"/>
        <v>0</v>
      </c>
      <c r="P280" s="244"/>
      <c r="Q280" s="329">
        <f t="shared" si="78"/>
        <v>0</v>
      </c>
      <c r="R280" s="329">
        <f t="shared" si="78"/>
        <v>0</v>
      </c>
      <c r="S280" s="329">
        <f t="shared" si="78"/>
        <v>0</v>
      </c>
      <c r="T280" s="329">
        <f t="shared" si="78"/>
        <v>0</v>
      </c>
      <c r="U280" s="329">
        <f t="shared" si="78"/>
        <v>0</v>
      </c>
      <c r="V280" s="329">
        <f t="shared" si="78"/>
        <v>0</v>
      </c>
      <c r="W280" s="329">
        <f t="shared" si="78"/>
        <v>0</v>
      </c>
      <c r="X280" s="313">
        <f t="shared" si="56"/>
        <v>0</v>
      </c>
    </row>
    <row r="281" spans="1:25" s="331" customFormat="1" ht="19.5" hidden="1" thickBot="1">
      <c r="A281" s="260">
        <v>735</v>
      </c>
      <c r="B281" s="175"/>
      <c r="C281" s="178">
        <v>5205</v>
      </c>
      <c r="D281" s="179" t="s">
        <v>936</v>
      </c>
      <c r="E281" s="701"/>
      <c r="F281" s="249">
        <f t="shared" si="76"/>
        <v>0</v>
      </c>
      <c r="G281" s="249">
        <f t="shared" si="76"/>
        <v>0</v>
      </c>
      <c r="H281" s="249">
        <f t="shared" si="76"/>
        <v>0</v>
      </c>
      <c r="I281" s="249">
        <f t="shared" si="76"/>
        <v>0</v>
      </c>
      <c r="J281" s="221" t="str">
        <f t="shared" si="55"/>
        <v/>
      </c>
      <c r="K281" s="244"/>
      <c r="L281" s="329">
        <f t="shared" si="77"/>
        <v>0</v>
      </c>
      <c r="M281" s="330">
        <f t="shared" si="77"/>
        <v>0</v>
      </c>
      <c r="N281" s="330">
        <f t="shared" si="77"/>
        <v>0</v>
      </c>
      <c r="O281" s="330">
        <f t="shared" si="77"/>
        <v>0</v>
      </c>
      <c r="P281" s="244"/>
      <c r="Q281" s="329">
        <f t="shared" si="78"/>
        <v>0</v>
      </c>
      <c r="R281" s="329">
        <f t="shared" si="78"/>
        <v>0</v>
      </c>
      <c r="S281" s="329">
        <f t="shared" si="78"/>
        <v>0</v>
      </c>
      <c r="T281" s="329">
        <f t="shared" si="78"/>
        <v>0</v>
      </c>
      <c r="U281" s="329">
        <f t="shared" si="78"/>
        <v>0</v>
      </c>
      <c r="V281" s="329">
        <f t="shared" si="78"/>
        <v>0</v>
      </c>
      <c r="W281" s="329">
        <f t="shared" si="78"/>
        <v>0</v>
      </c>
      <c r="X281" s="313">
        <f t="shared" si="56"/>
        <v>0</v>
      </c>
    </row>
    <row r="282" spans="1:25" s="331" customFormat="1" ht="19.5" hidden="1" thickBot="1">
      <c r="A282" s="260">
        <v>740</v>
      </c>
      <c r="B282" s="175"/>
      <c r="C282" s="178">
        <v>5206</v>
      </c>
      <c r="D282" s="179" t="s">
        <v>937</v>
      </c>
      <c r="E282" s="701"/>
      <c r="F282" s="249">
        <f t="shared" si="76"/>
        <v>0</v>
      </c>
      <c r="G282" s="249">
        <f t="shared" si="76"/>
        <v>0</v>
      </c>
      <c r="H282" s="249">
        <f t="shared" si="76"/>
        <v>0</v>
      </c>
      <c r="I282" s="249">
        <f t="shared" si="76"/>
        <v>0</v>
      </c>
      <c r="J282" s="221" t="str">
        <f t="shared" si="55"/>
        <v/>
      </c>
      <c r="K282" s="244"/>
      <c r="L282" s="329">
        <f t="shared" si="77"/>
        <v>0</v>
      </c>
      <c r="M282" s="330">
        <f t="shared" si="77"/>
        <v>0</v>
      </c>
      <c r="N282" s="330">
        <f t="shared" si="77"/>
        <v>0</v>
      </c>
      <c r="O282" s="330">
        <f t="shared" si="77"/>
        <v>0</v>
      </c>
      <c r="P282" s="244"/>
      <c r="Q282" s="329">
        <f t="shared" si="78"/>
        <v>0</v>
      </c>
      <c r="R282" s="329">
        <f t="shared" si="78"/>
        <v>0</v>
      </c>
      <c r="S282" s="329">
        <f t="shared" si="78"/>
        <v>0</v>
      </c>
      <c r="T282" s="329">
        <f t="shared" si="78"/>
        <v>0</v>
      </c>
      <c r="U282" s="329">
        <f t="shared" si="78"/>
        <v>0</v>
      </c>
      <c r="V282" s="329">
        <f t="shared" si="78"/>
        <v>0</v>
      </c>
      <c r="W282" s="329">
        <f t="shared" si="78"/>
        <v>0</v>
      </c>
      <c r="X282" s="313">
        <f t="shared" si="56"/>
        <v>0</v>
      </c>
    </row>
    <row r="283" spans="1:25" s="331" customFormat="1" ht="19.5" hidden="1" thickBot="1">
      <c r="A283" s="260">
        <v>745</v>
      </c>
      <c r="B283" s="175"/>
      <c r="C283" s="180">
        <v>5219</v>
      </c>
      <c r="D283" s="181" t="s">
        <v>938</v>
      </c>
      <c r="E283" s="701"/>
      <c r="F283" s="249">
        <f t="shared" si="76"/>
        <v>0</v>
      </c>
      <c r="G283" s="249">
        <f t="shared" si="76"/>
        <v>0</v>
      </c>
      <c r="H283" s="249">
        <f t="shared" si="76"/>
        <v>0</v>
      </c>
      <c r="I283" s="249">
        <f t="shared" si="76"/>
        <v>0</v>
      </c>
      <c r="J283" s="221" t="str">
        <f t="shared" si="55"/>
        <v/>
      </c>
      <c r="K283" s="244"/>
      <c r="L283" s="329">
        <f t="shared" si="77"/>
        <v>0</v>
      </c>
      <c r="M283" s="330">
        <f t="shared" si="77"/>
        <v>0</v>
      </c>
      <c r="N283" s="330">
        <f t="shared" si="77"/>
        <v>0</v>
      </c>
      <c r="O283" s="330">
        <f t="shared" si="77"/>
        <v>0</v>
      </c>
      <c r="P283" s="244"/>
      <c r="Q283" s="329">
        <f t="shared" si="78"/>
        <v>0</v>
      </c>
      <c r="R283" s="329">
        <f t="shared" si="78"/>
        <v>0</v>
      </c>
      <c r="S283" s="329">
        <f t="shared" si="78"/>
        <v>0</v>
      </c>
      <c r="T283" s="329">
        <f t="shared" si="78"/>
        <v>0</v>
      </c>
      <c r="U283" s="329">
        <f t="shared" si="78"/>
        <v>0</v>
      </c>
      <c r="V283" s="329">
        <f t="shared" si="78"/>
        <v>0</v>
      </c>
      <c r="W283" s="329">
        <f t="shared" si="78"/>
        <v>0</v>
      </c>
      <c r="X283" s="313">
        <f t="shared" si="56"/>
        <v>0</v>
      </c>
    </row>
    <row r="284" spans="1:25" s="328" customFormat="1" ht="19.5" hidden="1" customHeight="1" thickBot="1">
      <c r="A284" s="259">
        <v>750</v>
      </c>
      <c r="B284" s="705">
        <v>5300</v>
      </c>
      <c r="C284" s="923" t="s">
        <v>939</v>
      </c>
      <c r="D284" s="923"/>
      <c r="E284" s="706"/>
      <c r="F284" s="706">
        <f>SUMIF($B$607:$B$12312,$B284,F$607:F$12312)</f>
        <v>0</v>
      </c>
      <c r="G284" s="706">
        <f>SUMIF($B$607:$B$12312,$B284,G$607:G$12312)</f>
        <v>0</v>
      </c>
      <c r="H284" s="706">
        <f>SUMIF($B$607:$B$12312,$B284,H$607:H$12312)</f>
        <v>0</v>
      </c>
      <c r="I284" s="706">
        <f>SUMIF($B$607:$B$12312,$B284,I$607:I$12312)</f>
        <v>0</v>
      </c>
      <c r="J284" s="221" t="str">
        <f t="shared" si="55"/>
        <v/>
      </c>
      <c r="K284" s="244"/>
      <c r="L284" s="326">
        <f>SUMIF($B$607:$B$12312,$B284,L$607:L$12312)</f>
        <v>0</v>
      </c>
      <c r="M284" s="327">
        <f>SUMIF($B$607:$B$12312,$B284,M$607:M$12312)</f>
        <v>0</v>
      </c>
      <c r="N284" s="327">
        <f>SUMIF($B$607:$B$12312,$B284,N$607:N$12312)</f>
        <v>0</v>
      </c>
      <c r="O284" s="327">
        <f>SUMIF($B$607:$B$12312,$B284,O$607:O$12312)</f>
        <v>0</v>
      </c>
      <c r="P284" s="244"/>
      <c r="Q284" s="326">
        <f t="shared" ref="Q284:W284" si="79">SUMIF($B$607:$B$12312,$B284,Q$607:Q$12312)</f>
        <v>0</v>
      </c>
      <c r="R284" s="326">
        <f t="shared" si="79"/>
        <v>0</v>
      </c>
      <c r="S284" s="326">
        <f t="shared" si="79"/>
        <v>0</v>
      </c>
      <c r="T284" s="326">
        <f t="shared" si="79"/>
        <v>0</v>
      </c>
      <c r="U284" s="326">
        <f t="shared" si="79"/>
        <v>0</v>
      </c>
      <c r="V284" s="326">
        <f t="shared" si="79"/>
        <v>0</v>
      </c>
      <c r="W284" s="326">
        <f t="shared" si="79"/>
        <v>0</v>
      </c>
      <c r="X284" s="313">
        <f t="shared" si="56"/>
        <v>0</v>
      </c>
      <c r="Y284" s="331"/>
    </row>
    <row r="285" spans="1:25" s="331" customFormat="1" ht="19.5" hidden="1" thickBot="1">
      <c r="A285" s="260">
        <v>755</v>
      </c>
      <c r="B285" s="175"/>
      <c r="C285" s="176">
        <v>5301</v>
      </c>
      <c r="D285" s="177" t="s">
        <v>358</v>
      </c>
      <c r="E285" s="701"/>
      <c r="F285" s="249">
        <f t="shared" ref="F285:I286" si="80">SUMIF($C$607:$C$12312,$C285,F$607:F$12312)</f>
        <v>0</v>
      </c>
      <c r="G285" s="249">
        <f t="shared" si="80"/>
        <v>0</v>
      </c>
      <c r="H285" s="249">
        <f t="shared" si="80"/>
        <v>0</v>
      </c>
      <c r="I285" s="249">
        <f t="shared" si="80"/>
        <v>0</v>
      </c>
      <c r="J285" s="221" t="str">
        <f t="shared" si="55"/>
        <v/>
      </c>
      <c r="K285" s="244"/>
      <c r="L285" s="329">
        <f t="shared" ref="L285:O286" si="81">SUMIF($C$607:$C$12312,$C285,L$607:L$12312)</f>
        <v>0</v>
      </c>
      <c r="M285" s="330">
        <f t="shared" si="81"/>
        <v>0</v>
      </c>
      <c r="N285" s="330">
        <f t="shared" si="81"/>
        <v>0</v>
      </c>
      <c r="O285" s="330">
        <f t="shared" si="81"/>
        <v>0</v>
      </c>
      <c r="P285" s="244"/>
      <c r="Q285" s="329">
        <f t="shared" ref="Q285:W286" si="82">SUMIF($C$607:$C$12312,$C285,Q$607:Q$12312)</f>
        <v>0</v>
      </c>
      <c r="R285" s="329">
        <f t="shared" si="82"/>
        <v>0</v>
      </c>
      <c r="S285" s="329">
        <f t="shared" si="82"/>
        <v>0</v>
      </c>
      <c r="T285" s="329">
        <f t="shared" si="82"/>
        <v>0</v>
      </c>
      <c r="U285" s="329">
        <f t="shared" si="82"/>
        <v>0</v>
      </c>
      <c r="V285" s="329">
        <f t="shared" si="82"/>
        <v>0</v>
      </c>
      <c r="W285" s="329">
        <f t="shared" si="82"/>
        <v>0</v>
      </c>
      <c r="X285" s="313">
        <f t="shared" si="56"/>
        <v>0</v>
      </c>
    </row>
    <row r="286" spans="1:25" s="331" customFormat="1" ht="19.5" hidden="1" thickBot="1">
      <c r="A286" s="260">
        <v>760</v>
      </c>
      <c r="B286" s="175"/>
      <c r="C286" s="180">
        <v>5309</v>
      </c>
      <c r="D286" s="181" t="s">
        <v>940</v>
      </c>
      <c r="E286" s="701"/>
      <c r="F286" s="249">
        <f t="shared" si="80"/>
        <v>0</v>
      </c>
      <c r="G286" s="249">
        <f t="shared" si="80"/>
        <v>0</v>
      </c>
      <c r="H286" s="249">
        <f t="shared" si="80"/>
        <v>0</v>
      </c>
      <c r="I286" s="249">
        <f t="shared" si="80"/>
        <v>0</v>
      </c>
      <c r="J286" s="221" t="str">
        <f t="shared" si="55"/>
        <v/>
      </c>
      <c r="K286" s="244"/>
      <c r="L286" s="329">
        <f t="shared" si="81"/>
        <v>0</v>
      </c>
      <c r="M286" s="330">
        <f t="shared" si="81"/>
        <v>0</v>
      </c>
      <c r="N286" s="330">
        <f t="shared" si="81"/>
        <v>0</v>
      </c>
      <c r="O286" s="330">
        <f t="shared" si="81"/>
        <v>0</v>
      </c>
      <c r="P286" s="244"/>
      <c r="Q286" s="329">
        <f t="shared" si="82"/>
        <v>0</v>
      </c>
      <c r="R286" s="329">
        <f t="shared" si="82"/>
        <v>0</v>
      </c>
      <c r="S286" s="329">
        <f t="shared" si="82"/>
        <v>0</v>
      </c>
      <c r="T286" s="329">
        <f t="shared" si="82"/>
        <v>0</v>
      </c>
      <c r="U286" s="329">
        <f t="shared" si="82"/>
        <v>0</v>
      </c>
      <c r="V286" s="329">
        <f t="shared" si="82"/>
        <v>0</v>
      </c>
      <c r="W286" s="329">
        <f t="shared" si="82"/>
        <v>0</v>
      </c>
      <c r="X286" s="313">
        <f t="shared" si="56"/>
        <v>0</v>
      </c>
      <c r="Y286" s="328"/>
    </row>
    <row r="287" spans="1:25" s="328" customFormat="1" ht="19.5" hidden="1" customHeight="1" thickBot="1">
      <c r="A287" s="259">
        <v>765</v>
      </c>
      <c r="B287" s="705">
        <v>5400</v>
      </c>
      <c r="C287" s="923" t="s">
        <v>1027</v>
      </c>
      <c r="D287" s="923"/>
      <c r="E287" s="706"/>
      <c r="F287" s="706">
        <f t="shared" ref="F287:I288" si="83">SUMIF($B$607:$B$12312,$B287,F$607:F$12312)</f>
        <v>0</v>
      </c>
      <c r="G287" s="706">
        <f t="shared" si="83"/>
        <v>0</v>
      </c>
      <c r="H287" s="706">
        <f t="shared" si="83"/>
        <v>0</v>
      </c>
      <c r="I287" s="706">
        <f t="shared" si="83"/>
        <v>0</v>
      </c>
      <c r="J287" s="221" t="str">
        <f t="shared" si="55"/>
        <v/>
      </c>
      <c r="K287" s="244"/>
      <c r="L287" s="326">
        <f t="shared" ref="L287:O288" si="84">SUMIF($B$607:$B$12312,$B287,L$607:L$12312)</f>
        <v>0</v>
      </c>
      <c r="M287" s="327">
        <f t="shared" si="84"/>
        <v>0</v>
      </c>
      <c r="N287" s="327">
        <f t="shared" si="84"/>
        <v>0</v>
      </c>
      <c r="O287" s="327">
        <f t="shared" si="84"/>
        <v>0</v>
      </c>
      <c r="P287" s="244"/>
      <c r="Q287" s="326">
        <f t="shared" ref="Q287:W288" si="85">SUMIF($B$607:$B$12312,$B287,Q$607:Q$12312)</f>
        <v>0</v>
      </c>
      <c r="R287" s="326">
        <f t="shared" si="85"/>
        <v>0</v>
      </c>
      <c r="S287" s="326">
        <f t="shared" si="85"/>
        <v>0</v>
      </c>
      <c r="T287" s="326">
        <f t="shared" si="85"/>
        <v>0</v>
      </c>
      <c r="U287" s="326">
        <f t="shared" si="85"/>
        <v>0</v>
      </c>
      <c r="V287" s="326">
        <f t="shared" si="85"/>
        <v>0</v>
      </c>
      <c r="W287" s="326">
        <f t="shared" si="85"/>
        <v>0</v>
      </c>
      <c r="X287" s="313">
        <f t="shared" si="56"/>
        <v>0</v>
      </c>
      <c r="Y287" s="331"/>
    </row>
    <row r="288" spans="1:25" s="247" customFormat="1" ht="19.5" hidden="1" customHeight="1" thickBot="1">
      <c r="A288" s="259">
        <v>775</v>
      </c>
      <c r="B288" s="705">
        <v>5500</v>
      </c>
      <c r="C288" s="923" t="s">
        <v>1028</v>
      </c>
      <c r="D288" s="923"/>
      <c r="E288" s="706"/>
      <c r="F288" s="706">
        <f t="shared" si="83"/>
        <v>0</v>
      </c>
      <c r="G288" s="706">
        <f t="shared" si="83"/>
        <v>0</v>
      </c>
      <c r="H288" s="706">
        <f t="shared" si="83"/>
        <v>0</v>
      </c>
      <c r="I288" s="706">
        <f t="shared" si="83"/>
        <v>0</v>
      </c>
      <c r="J288" s="221" t="str">
        <f t="shared" si="55"/>
        <v/>
      </c>
      <c r="K288" s="244"/>
      <c r="L288" s="316">
        <f t="shared" si="84"/>
        <v>0</v>
      </c>
      <c r="M288" s="317">
        <f t="shared" si="84"/>
        <v>0</v>
      </c>
      <c r="N288" s="317">
        <f t="shared" si="84"/>
        <v>0</v>
      </c>
      <c r="O288" s="317">
        <f t="shared" si="84"/>
        <v>0</v>
      </c>
      <c r="P288" s="244"/>
      <c r="Q288" s="316">
        <f t="shared" si="85"/>
        <v>0</v>
      </c>
      <c r="R288" s="316">
        <f t="shared" si="85"/>
        <v>0</v>
      </c>
      <c r="S288" s="316">
        <f t="shared" si="85"/>
        <v>0</v>
      </c>
      <c r="T288" s="316">
        <f t="shared" si="85"/>
        <v>0</v>
      </c>
      <c r="U288" s="316">
        <f t="shared" si="85"/>
        <v>0</v>
      </c>
      <c r="V288" s="316">
        <f t="shared" si="85"/>
        <v>0</v>
      </c>
      <c r="W288" s="316">
        <f t="shared" si="85"/>
        <v>0</v>
      </c>
      <c r="X288" s="313">
        <f t="shared" si="56"/>
        <v>0</v>
      </c>
      <c r="Y288" s="331"/>
    </row>
    <row r="289" spans="1:68" ht="19.5" hidden="1" thickBot="1">
      <c r="A289" s="260">
        <v>780</v>
      </c>
      <c r="B289" s="173"/>
      <c r="C289" s="144">
        <v>5501</v>
      </c>
      <c r="D289" s="163" t="s">
        <v>1029</v>
      </c>
      <c r="E289" s="701"/>
      <c r="F289" s="249">
        <f t="shared" ref="F289:I292" si="86">SUMIF($C$607:$C$12312,$C289,F$607:F$12312)</f>
        <v>0</v>
      </c>
      <c r="G289" s="249">
        <f t="shared" si="86"/>
        <v>0</v>
      </c>
      <c r="H289" s="249">
        <f t="shared" si="86"/>
        <v>0</v>
      </c>
      <c r="I289" s="249">
        <f t="shared" si="86"/>
        <v>0</v>
      </c>
      <c r="J289" s="221" t="str">
        <f t="shared" si="55"/>
        <v/>
      </c>
      <c r="K289" s="244"/>
      <c r="L289" s="314">
        <f t="shared" ref="L289:O292" si="87">SUMIF($C$607:$C$12312,$C289,L$607:L$12312)</f>
        <v>0</v>
      </c>
      <c r="M289" s="315">
        <f t="shared" si="87"/>
        <v>0</v>
      </c>
      <c r="N289" s="315">
        <f t="shared" si="87"/>
        <v>0</v>
      </c>
      <c r="O289" s="315">
        <f t="shared" si="87"/>
        <v>0</v>
      </c>
      <c r="P289" s="244"/>
      <c r="Q289" s="314">
        <f t="shared" ref="Q289:W292" si="88">SUMIF($C$607:$C$12312,$C289,Q$607:Q$12312)</f>
        <v>0</v>
      </c>
      <c r="R289" s="314">
        <f t="shared" si="88"/>
        <v>0</v>
      </c>
      <c r="S289" s="314">
        <f t="shared" si="88"/>
        <v>0</v>
      </c>
      <c r="T289" s="314">
        <f t="shared" si="88"/>
        <v>0</v>
      </c>
      <c r="U289" s="314">
        <f t="shared" si="88"/>
        <v>0</v>
      </c>
      <c r="V289" s="314">
        <f t="shared" si="88"/>
        <v>0</v>
      </c>
      <c r="W289" s="314">
        <f t="shared" si="88"/>
        <v>0</v>
      </c>
      <c r="X289" s="313">
        <f t="shared" si="56"/>
        <v>0</v>
      </c>
      <c r="Y289" s="328"/>
    </row>
    <row r="290" spans="1:68" ht="19.5" hidden="1" thickBot="1">
      <c r="A290" s="260">
        <v>785</v>
      </c>
      <c r="B290" s="173"/>
      <c r="C290" s="137">
        <v>5502</v>
      </c>
      <c r="D290" s="145" t="s">
        <v>1030</v>
      </c>
      <c r="E290" s="701"/>
      <c r="F290" s="249">
        <f t="shared" si="86"/>
        <v>0</v>
      </c>
      <c r="G290" s="249">
        <f t="shared" si="86"/>
        <v>0</v>
      </c>
      <c r="H290" s="249">
        <f t="shared" si="86"/>
        <v>0</v>
      </c>
      <c r="I290" s="249">
        <f t="shared" si="86"/>
        <v>0</v>
      </c>
      <c r="J290" s="221" t="str">
        <f t="shared" si="55"/>
        <v/>
      </c>
      <c r="K290" s="244"/>
      <c r="L290" s="314">
        <f t="shared" si="87"/>
        <v>0</v>
      </c>
      <c r="M290" s="315">
        <f t="shared" si="87"/>
        <v>0</v>
      </c>
      <c r="N290" s="315">
        <f t="shared" si="87"/>
        <v>0</v>
      </c>
      <c r="O290" s="315">
        <f t="shared" si="87"/>
        <v>0</v>
      </c>
      <c r="P290" s="244"/>
      <c r="Q290" s="314">
        <f t="shared" si="88"/>
        <v>0</v>
      </c>
      <c r="R290" s="314">
        <f t="shared" si="88"/>
        <v>0</v>
      </c>
      <c r="S290" s="314">
        <f t="shared" si="88"/>
        <v>0</v>
      </c>
      <c r="T290" s="314">
        <f t="shared" si="88"/>
        <v>0</v>
      </c>
      <c r="U290" s="314">
        <f t="shared" si="88"/>
        <v>0</v>
      </c>
      <c r="V290" s="314">
        <f t="shared" si="88"/>
        <v>0</v>
      </c>
      <c r="W290" s="314">
        <f t="shared" si="88"/>
        <v>0</v>
      </c>
      <c r="X290" s="313">
        <f t="shared" si="56"/>
        <v>0</v>
      </c>
      <c r="Y290" s="247"/>
    </row>
    <row r="291" spans="1:68" ht="23.25" hidden="1" customHeight="1" thickBot="1">
      <c r="A291" s="260">
        <v>790</v>
      </c>
      <c r="B291" s="173"/>
      <c r="C291" s="137">
        <v>5503</v>
      </c>
      <c r="D291" s="139" t="s">
        <v>1031</v>
      </c>
      <c r="E291" s="701"/>
      <c r="F291" s="249">
        <f t="shared" si="86"/>
        <v>0</v>
      </c>
      <c r="G291" s="249">
        <f t="shared" si="86"/>
        <v>0</v>
      </c>
      <c r="H291" s="249">
        <f t="shared" si="86"/>
        <v>0</v>
      </c>
      <c r="I291" s="249">
        <f t="shared" si="86"/>
        <v>0</v>
      </c>
      <c r="J291" s="221" t="str">
        <f t="shared" si="55"/>
        <v/>
      </c>
      <c r="K291" s="244"/>
      <c r="L291" s="314">
        <f t="shared" si="87"/>
        <v>0</v>
      </c>
      <c r="M291" s="315">
        <f t="shared" si="87"/>
        <v>0</v>
      </c>
      <c r="N291" s="315">
        <f t="shared" si="87"/>
        <v>0</v>
      </c>
      <c r="O291" s="315">
        <f t="shared" si="87"/>
        <v>0</v>
      </c>
      <c r="P291" s="244"/>
      <c r="Q291" s="314">
        <f t="shared" si="88"/>
        <v>0</v>
      </c>
      <c r="R291" s="314">
        <f t="shared" si="88"/>
        <v>0</v>
      </c>
      <c r="S291" s="314">
        <f t="shared" si="88"/>
        <v>0</v>
      </c>
      <c r="T291" s="314">
        <f t="shared" si="88"/>
        <v>0</v>
      </c>
      <c r="U291" s="314">
        <f t="shared" si="88"/>
        <v>0</v>
      </c>
      <c r="V291" s="314">
        <f t="shared" si="88"/>
        <v>0</v>
      </c>
      <c r="W291" s="314">
        <f t="shared" si="88"/>
        <v>0</v>
      </c>
      <c r="X291" s="313">
        <f t="shared" si="56"/>
        <v>0</v>
      </c>
    </row>
    <row r="292" spans="1:68" ht="19.5" hidden="1" thickBot="1">
      <c r="A292" s="260">
        <v>795</v>
      </c>
      <c r="B292" s="173"/>
      <c r="C292" s="142">
        <v>5504</v>
      </c>
      <c r="D292" s="146" t="s">
        <v>1032</v>
      </c>
      <c r="E292" s="701"/>
      <c r="F292" s="249">
        <f t="shared" si="86"/>
        <v>0</v>
      </c>
      <c r="G292" s="249">
        <f t="shared" si="86"/>
        <v>0</v>
      </c>
      <c r="H292" s="249">
        <f t="shared" si="86"/>
        <v>0</v>
      </c>
      <c r="I292" s="249">
        <f t="shared" si="86"/>
        <v>0</v>
      </c>
      <c r="J292" s="221" t="str">
        <f t="shared" si="55"/>
        <v/>
      </c>
      <c r="K292" s="244"/>
      <c r="L292" s="314">
        <f t="shared" si="87"/>
        <v>0</v>
      </c>
      <c r="M292" s="315">
        <f t="shared" si="87"/>
        <v>0</v>
      </c>
      <c r="N292" s="315">
        <f t="shared" si="87"/>
        <v>0</v>
      </c>
      <c r="O292" s="315">
        <f t="shared" si="87"/>
        <v>0</v>
      </c>
      <c r="P292" s="244"/>
      <c r="Q292" s="314">
        <f t="shared" si="88"/>
        <v>0</v>
      </c>
      <c r="R292" s="314">
        <f t="shared" si="88"/>
        <v>0</v>
      </c>
      <c r="S292" s="314">
        <f t="shared" si="88"/>
        <v>0</v>
      </c>
      <c r="T292" s="314">
        <f t="shared" si="88"/>
        <v>0</v>
      </c>
      <c r="U292" s="314">
        <f t="shared" si="88"/>
        <v>0</v>
      </c>
      <c r="V292" s="314">
        <f t="shared" si="88"/>
        <v>0</v>
      </c>
      <c r="W292" s="314">
        <f t="shared" si="88"/>
        <v>0</v>
      </c>
      <c r="X292" s="313">
        <f t="shared" si="56"/>
        <v>0</v>
      </c>
    </row>
    <row r="293" spans="1:68" s="328" customFormat="1" ht="36.75" hidden="1" customHeight="1" thickBot="1">
      <c r="A293" s="259">
        <v>805</v>
      </c>
      <c r="B293" s="705">
        <v>5700</v>
      </c>
      <c r="C293" s="923" t="s">
        <v>1033</v>
      </c>
      <c r="D293" s="923"/>
      <c r="E293" s="706"/>
      <c r="F293" s="706">
        <f>SUMIF($B$607:$B$12312,$B293,F$607:F$12312)</f>
        <v>0</v>
      </c>
      <c r="G293" s="706">
        <f>SUMIF($B$607:$B$12312,$B293,G$607:G$12312)</f>
        <v>0</v>
      </c>
      <c r="H293" s="706">
        <f>SUMIF($B$607:$B$12312,$B293,H$607:H$12312)</f>
        <v>0</v>
      </c>
      <c r="I293" s="706">
        <f>SUMIF($B$607:$B$12312,$B293,I$607:I$12312)</f>
        <v>0</v>
      </c>
      <c r="J293" s="221" t="str">
        <f t="shared" si="55"/>
        <v/>
      </c>
      <c r="K293" s="244"/>
      <c r="L293" s="326">
        <f>SUMIF($B$607:$B$12312,$B293,L$607:L$12312)</f>
        <v>0</v>
      </c>
      <c r="M293" s="327">
        <f>SUMIF($B$607:$B$12312,$B293,M$607:M$12312)</f>
        <v>0</v>
      </c>
      <c r="N293" s="327">
        <f>SUMIF($B$607:$B$12312,$B293,N$607:N$12312)</f>
        <v>0</v>
      </c>
      <c r="O293" s="327">
        <f>SUMIF($B$607:$B$12312,$B293,O$607:O$12312)</f>
        <v>0</v>
      </c>
      <c r="P293" s="244"/>
      <c r="Q293" s="326">
        <f t="shared" ref="Q293:W293" si="89">SUMIF($B$607:$B$12312,$B293,Q$607:Q$12312)</f>
        <v>0</v>
      </c>
      <c r="R293" s="326">
        <f t="shared" si="89"/>
        <v>0</v>
      </c>
      <c r="S293" s="326">
        <f t="shared" si="89"/>
        <v>0</v>
      </c>
      <c r="T293" s="326">
        <f t="shared" si="89"/>
        <v>0</v>
      </c>
      <c r="U293" s="326">
        <f t="shared" si="89"/>
        <v>0</v>
      </c>
      <c r="V293" s="326">
        <f t="shared" si="89"/>
        <v>0</v>
      </c>
      <c r="W293" s="326">
        <f t="shared" si="89"/>
        <v>0</v>
      </c>
      <c r="X293" s="313">
        <f t="shared" si="56"/>
        <v>0</v>
      </c>
      <c r="Y293" s="215"/>
    </row>
    <row r="294" spans="1:68" s="331" customFormat="1" ht="19.5" hidden="1" thickBot="1">
      <c r="A294" s="260">
        <v>810</v>
      </c>
      <c r="B294" s="175"/>
      <c r="C294" s="176">
        <v>5701</v>
      </c>
      <c r="D294" s="177" t="s">
        <v>1034</v>
      </c>
      <c r="E294" s="701"/>
      <c r="F294" s="249">
        <f t="shared" ref="F294:I296" si="90">SUMIF($C$607:$C$12312,$C294,F$607:F$12312)</f>
        <v>0</v>
      </c>
      <c r="G294" s="249">
        <f t="shared" si="90"/>
        <v>0</v>
      </c>
      <c r="H294" s="249">
        <f t="shared" si="90"/>
        <v>0</v>
      </c>
      <c r="I294" s="249">
        <f t="shared" si="90"/>
        <v>0</v>
      </c>
      <c r="J294" s="221" t="str">
        <f t="shared" si="55"/>
        <v/>
      </c>
      <c r="K294" s="244"/>
      <c r="L294" s="329">
        <f t="shared" ref="L294:O296" si="91">SUMIF($C$607:$C$12312,$C294,L$607:L$12312)</f>
        <v>0</v>
      </c>
      <c r="M294" s="330">
        <f t="shared" si="91"/>
        <v>0</v>
      </c>
      <c r="N294" s="330">
        <f t="shared" si="91"/>
        <v>0</v>
      </c>
      <c r="O294" s="330">
        <f t="shared" si="91"/>
        <v>0</v>
      </c>
      <c r="P294" s="244"/>
      <c r="Q294" s="329">
        <f t="shared" ref="Q294:W296" si="92">SUMIF($C$607:$C$12312,$C294,Q$607:Q$12312)</f>
        <v>0</v>
      </c>
      <c r="R294" s="329">
        <f t="shared" si="92"/>
        <v>0</v>
      </c>
      <c r="S294" s="329">
        <f t="shared" si="92"/>
        <v>0</v>
      </c>
      <c r="T294" s="329">
        <f t="shared" si="92"/>
        <v>0</v>
      </c>
      <c r="U294" s="329">
        <f t="shared" si="92"/>
        <v>0</v>
      </c>
      <c r="V294" s="329">
        <f t="shared" si="92"/>
        <v>0</v>
      </c>
      <c r="W294" s="329">
        <f t="shared" si="92"/>
        <v>0</v>
      </c>
      <c r="X294" s="313">
        <f t="shared" si="56"/>
        <v>0</v>
      </c>
      <c r="Y294" s="215"/>
    </row>
    <row r="295" spans="1:68" s="331" customFormat="1" ht="19.5" hidden="1" thickBot="1">
      <c r="A295" s="260">
        <v>815</v>
      </c>
      <c r="B295" s="175"/>
      <c r="C295" s="178">
        <v>5702</v>
      </c>
      <c r="D295" s="179" t="s">
        <v>1035</v>
      </c>
      <c r="E295" s="701"/>
      <c r="F295" s="249">
        <f t="shared" si="90"/>
        <v>0</v>
      </c>
      <c r="G295" s="249">
        <f t="shared" si="90"/>
        <v>0</v>
      </c>
      <c r="H295" s="249">
        <f t="shared" si="90"/>
        <v>0</v>
      </c>
      <c r="I295" s="249">
        <f t="shared" si="90"/>
        <v>0</v>
      </c>
      <c r="J295" s="221" t="str">
        <f t="shared" si="55"/>
        <v/>
      </c>
      <c r="K295" s="244"/>
      <c r="L295" s="329">
        <f t="shared" si="91"/>
        <v>0</v>
      </c>
      <c r="M295" s="330">
        <f t="shared" si="91"/>
        <v>0</v>
      </c>
      <c r="N295" s="330">
        <f t="shared" si="91"/>
        <v>0</v>
      </c>
      <c r="O295" s="330">
        <f t="shared" si="91"/>
        <v>0</v>
      </c>
      <c r="P295" s="244"/>
      <c r="Q295" s="329">
        <f t="shared" si="92"/>
        <v>0</v>
      </c>
      <c r="R295" s="329">
        <f t="shared" si="92"/>
        <v>0</v>
      </c>
      <c r="S295" s="329">
        <f t="shared" si="92"/>
        <v>0</v>
      </c>
      <c r="T295" s="329">
        <f t="shared" si="92"/>
        <v>0</v>
      </c>
      <c r="U295" s="329">
        <f t="shared" si="92"/>
        <v>0</v>
      </c>
      <c r="V295" s="329">
        <f t="shared" si="92"/>
        <v>0</v>
      </c>
      <c r="W295" s="329">
        <f t="shared" si="92"/>
        <v>0</v>
      </c>
      <c r="X295" s="313">
        <f t="shared" si="56"/>
        <v>0</v>
      </c>
      <c r="Y295" s="328"/>
    </row>
    <row r="296" spans="1:68" s="273" customFormat="1" ht="15.75" hidden="1" customHeight="1" thickBot="1">
      <c r="A296" s="266">
        <v>525</v>
      </c>
      <c r="B296" s="136"/>
      <c r="C296" s="182">
        <v>4071</v>
      </c>
      <c r="D296" s="464" t="s">
        <v>1036</v>
      </c>
      <c r="E296" s="701"/>
      <c r="F296" s="249">
        <f t="shared" si="90"/>
        <v>0</v>
      </c>
      <c r="G296" s="249">
        <f t="shared" si="90"/>
        <v>0</v>
      </c>
      <c r="H296" s="249">
        <f t="shared" si="90"/>
        <v>0</v>
      </c>
      <c r="I296" s="249">
        <f t="shared" si="90"/>
        <v>0</v>
      </c>
      <c r="J296" s="221" t="str">
        <f t="shared" si="55"/>
        <v/>
      </c>
      <c r="K296" s="244"/>
      <c r="L296" s="332">
        <f t="shared" si="91"/>
        <v>0</v>
      </c>
      <c r="M296" s="333">
        <f t="shared" si="91"/>
        <v>0</v>
      </c>
      <c r="N296" s="333">
        <f t="shared" si="91"/>
        <v>0</v>
      </c>
      <c r="O296" s="333">
        <f t="shared" si="91"/>
        <v>0</v>
      </c>
      <c r="P296" s="244"/>
      <c r="Q296" s="332">
        <f t="shared" si="92"/>
        <v>0</v>
      </c>
      <c r="R296" s="332">
        <f t="shared" si="92"/>
        <v>0</v>
      </c>
      <c r="S296" s="332">
        <f t="shared" si="92"/>
        <v>0</v>
      </c>
      <c r="T296" s="332">
        <f t="shared" si="92"/>
        <v>0</v>
      </c>
      <c r="U296" s="332">
        <f t="shared" si="92"/>
        <v>0</v>
      </c>
      <c r="V296" s="332">
        <f t="shared" si="92"/>
        <v>0</v>
      </c>
      <c r="W296" s="332">
        <f t="shared" si="92"/>
        <v>0</v>
      </c>
      <c r="X296" s="313">
        <f t="shared" si="56"/>
        <v>0</v>
      </c>
      <c r="Y296" s="331"/>
      <c r="Z296" s="270"/>
      <c r="AA296" s="269"/>
      <c r="AB296" s="270"/>
      <c r="AC296" s="270"/>
      <c r="AD296" s="269"/>
      <c r="AE296" s="270"/>
      <c r="AF296" s="270"/>
      <c r="AG296" s="269"/>
      <c r="AH296" s="271"/>
      <c r="AI296" s="271"/>
      <c r="AJ296" s="267"/>
      <c r="AK296" s="270"/>
      <c r="AL296" s="270"/>
      <c r="AM296" s="269"/>
      <c r="AN296" s="270"/>
      <c r="AO296" s="270"/>
      <c r="AP296" s="269"/>
      <c r="AQ296" s="270"/>
      <c r="AR296" s="270"/>
      <c r="AS296" s="269"/>
      <c r="AT296" s="270"/>
      <c r="AU296" s="270"/>
      <c r="AV296" s="269"/>
      <c r="AW296" s="270"/>
      <c r="AX296" s="270"/>
      <c r="AY296" s="272"/>
      <c r="AZ296" s="270"/>
      <c r="BA296" s="270"/>
      <c r="BB296" s="269"/>
      <c r="BC296" s="270"/>
      <c r="BD296" s="270"/>
      <c r="BE296" s="269"/>
      <c r="BF296" s="270"/>
      <c r="BG296" s="269"/>
      <c r="BH296" s="272"/>
      <c r="BI296" s="269"/>
      <c r="BJ296" s="269"/>
      <c r="BK296" s="270"/>
      <c r="BL296" s="270"/>
      <c r="BM296" s="269"/>
      <c r="BN296" s="270"/>
      <c r="BO296" s="215"/>
      <c r="BP296" s="270"/>
    </row>
    <row r="297" spans="1:68" s="247" customFormat="1" ht="19.5" hidden="1" customHeight="1" thickBot="1">
      <c r="A297" s="259">
        <v>820</v>
      </c>
      <c r="B297" s="850">
        <v>98</v>
      </c>
      <c r="C297" s="923" t="s">
        <v>1037</v>
      </c>
      <c r="D297" s="923"/>
      <c r="E297" s="706"/>
      <c r="F297" s="706">
        <f>SUMIF($B$607:$B$12312,$B297,F$607:F$12312)</f>
        <v>0</v>
      </c>
      <c r="G297" s="706">
        <f>SUMIF($B$607:$B$12312,$B297,G$607:G$12312)</f>
        <v>0</v>
      </c>
      <c r="H297" s="706">
        <f>SUMIF($B$607:$B$12312,$B297,H$607:H$12312)</f>
        <v>0</v>
      </c>
      <c r="I297" s="706">
        <f>SUMIF($B$607:$B$12312,$B297,I$607:I$12312)</f>
        <v>0</v>
      </c>
      <c r="J297" s="221" t="str">
        <f t="shared" si="55"/>
        <v/>
      </c>
      <c r="K297" s="244"/>
      <c r="L297" s="316">
        <f>SUMIF($B$607:$B$12312,$B297,L$607:L$12312)</f>
        <v>0</v>
      </c>
      <c r="M297" s="317">
        <f>SUMIF($B$607:$B$12312,$B297,M$607:M$12312)</f>
        <v>0</v>
      </c>
      <c r="N297" s="317">
        <f>SUMIF($B$607:$B$12312,$B297,N$607:N$12312)</f>
        <v>0</v>
      </c>
      <c r="O297" s="317">
        <f>SUMIF($B$607:$B$12312,$B297,O$607:O$12312)</f>
        <v>0</v>
      </c>
      <c r="P297" s="244"/>
      <c r="Q297" s="316">
        <f t="shared" ref="Q297:W297" si="93">SUMIF($B$607:$B$12312,$B297,Q$607:Q$12312)</f>
        <v>0</v>
      </c>
      <c r="R297" s="316">
        <f t="shared" si="93"/>
        <v>0</v>
      </c>
      <c r="S297" s="316">
        <f t="shared" si="93"/>
        <v>0</v>
      </c>
      <c r="T297" s="316">
        <f t="shared" si="93"/>
        <v>0</v>
      </c>
      <c r="U297" s="316">
        <f t="shared" si="93"/>
        <v>0</v>
      </c>
      <c r="V297" s="316">
        <f t="shared" si="93"/>
        <v>0</v>
      </c>
      <c r="W297" s="316">
        <f t="shared" si="93"/>
        <v>0</v>
      </c>
      <c r="X297" s="313">
        <f t="shared" si="56"/>
        <v>0</v>
      </c>
      <c r="Y297" s="270"/>
    </row>
    <row r="298" spans="1:68" ht="16.5" hidden="1" thickBot="1">
      <c r="A298" s="260">
        <v>821</v>
      </c>
      <c r="B298" s="184"/>
      <c r="C298" s="335" t="s">
        <v>1038</v>
      </c>
      <c r="D298" s="336"/>
      <c r="E298" s="701"/>
      <c r="F298" s="395"/>
      <c r="G298" s="395"/>
      <c r="H298" s="395"/>
      <c r="I298" s="337"/>
      <c r="J298" s="221" t="str">
        <f t="shared" si="55"/>
        <v/>
      </c>
      <c r="K298" s="244"/>
      <c r="L298" s="338"/>
      <c r="M298" s="339"/>
      <c r="N298" s="339"/>
      <c r="O298" s="339"/>
      <c r="P298" s="244"/>
      <c r="Q298" s="338"/>
      <c r="R298" s="338"/>
      <c r="S298" s="338"/>
      <c r="T298" s="338"/>
      <c r="U298" s="338"/>
      <c r="V298" s="338"/>
      <c r="W298" s="338"/>
      <c r="X298" s="340"/>
      <c r="Y298" s="331"/>
    </row>
    <row r="299" spans="1:68" ht="16.5" hidden="1" thickBot="1">
      <c r="A299" s="260">
        <v>822</v>
      </c>
      <c r="B299" s="184"/>
      <c r="C299" s="341" t="s">
        <v>1039</v>
      </c>
      <c r="D299" s="334"/>
      <c r="E299" s="701"/>
      <c r="F299" s="384"/>
      <c r="G299" s="384"/>
      <c r="H299" s="384"/>
      <c r="I299" s="307"/>
      <c r="J299" s="221" t="str">
        <f t="shared" si="55"/>
        <v/>
      </c>
      <c r="K299" s="244"/>
      <c r="L299" s="342"/>
      <c r="M299" s="343"/>
      <c r="N299" s="343"/>
      <c r="O299" s="343"/>
      <c r="P299" s="244"/>
      <c r="Q299" s="342"/>
      <c r="R299" s="342"/>
      <c r="S299" s="342"/>
      <c r="T299" s="342"/>
      <c r="U299" s="342"/>
      <c r="V299" s="342"/>
      <c r="W299" s="342"/>
      <c r="X299" s="344"/>
      <c r="Y299" s="247"/>
    </row>
    <row r="300" spans="1:68" ht="16.5" hidden="1" thickBot="1">
      <c r="A300" s="260">
        <v>823</v>
      </c>
      <c r="B300" s="185"/>
      <c r="C300" s="345" t="s">
        <v>1709</v>
      </c>
      <c r="D300" s="346"/>
      <c r="E300" s="779"/>
      <c r="F300" s="396"/>
      <c r="G300" s="396"/>
      <c r="H300" s="396"/>
      <c r="I300" s="309"/>
      <c r="J300" s="221" t="str">
        <f t="shared" si="55"/>
        <v/>
      </c>
      <c r="K300" s="244"/>
      <c r="L300" s="347"/>
      <c r="M300" s="348"/>
      <c r="N300" s="348"/>
      <c r="O300" s="348"/>
      <c r="P300" s="244"/>
      <c r="Q300" s="347"/>
      <c r="R300" s="347"/>
      <c r="S300" s="347"/>
      <c r="T300" s="347"/>
      <c r="U300" s="347"/>
      <c r="V300" s="347"/>
      <c r="W300" s="347"/>
      <c r="X300" s="349"/>
    </row>
    <row r="301" spans="1:68" ht="19.5" thickBot="1">
      <c r="A301" s="260">
        <v>825</v>
      </c>
      <c r="B301" s="715"/>
      <c r="C301" s="716" t="s">
        <v>1258</v>
      </c>
      <c r="D301" s="717" t="s">
        <v>1040</v>
      </c>
      <c r="E301" s="829"/>
      <c r="F301" s="718">
        <f>SUMIF($C$607:$C$12312,$C301,F$607:F$12312)</f>
        <v>660225</v>
      </c>
      <c r="G301" s="718">
        <f>SUMIF($C$607:$C$12312,$C301,G$607:G$12312)</f>
        <v>0</v>
      </c>
      <c r="H301" s="718">
        <f>SUMIF($C$607:$C$12312,$C301,H$607:H$12312)</f>
        <v>0</v>
      </c>
      <c r="I301" s="718">
        <f>SUMIF($C$607:$C$12312,$C301,I$607:I$12312)</f>
        <v>660225</v>
      </c>
      <c r="J301" s="221">
        <v>1</v>
      </c>
      <c r="L301" s="350">
        <f>SUMIF($C$607:$C$12312,$C301,L$607:L$12312)</f>
        <v>0</v>
      </c>
      <c r="M301" s="350">
        <f>SUMIF($C$607:$C$12312,$C301,M$607:M$12312)</f>
        <v>0</v>
      </c>
      <c r="N301" s="350">
        <f>SUMIF($C$607:$C$12312,$C301,N$607:N$12312)</f>
        <v>660225</v>
      </c>
      <c r="O301" s="350">
        <f>SUMIF($C$607:$C$12312,$C301,O$607:O$12312)</f>
        <v>-660225</v>
      </c>
      <c r="P301" s="222"/>
      <c r="Q301" s="350">
        <f t="shared" ref="Q301:W301" si="94">SUMIF($C$607:$C$12312,$C301,Q$607:Q$12312)</f>
        <v>0</v>
      </c>
      <c r="R301" s="350">
        <f t="shared" si="94"/>
        <v>0</v>
      </c>
      <c r="S301" s="350">
        <f t="shared" si="94"/>
        <v>118492</v>
      </c>
      <c r="T301" s="350">
        <f t="shared" si="94"/>
        <v>-118492</v>
      </c>
      <c r="U301" s="350">
        <f t="shared" si="94"/>
        <v>0</v>
      </c>
      <c r="V301" s="350">
        <f t="shared" si="94"/>
        <v>0</v>
      </c>
      <c r="W301" s="350">
        <f t="shared" si="94"/>
        <v>0</v>
      </c>
      <c r="X301" s="313">
        <f>T301-U301-V301-W301</f>
        <v>-118492</v>
      </c>
    </row>
    <row r="302" spans="1:68" ht="13.5" customHeight="1">
      <c r="A302" s="260"/>
      <c r="B302" s="151"/>
      <c r="C302" s="186"/>
      <c r="J302" s="221">
        <v>1</v>
      </c>
      <c r="P302" s="223"/>
    </row>
    <row r="303" spans="1:68">
      <c r="A303" s="260"/>
      <c r="C303" s="227"/>
      <c r="D303" s="228"/>
      <c r="E303" s="278"/>
      <c r="F303" s="278"/>
      <c r="G303" s="278"/>
      <c r="H303" s="278"/>
      <c r="I303" s="278"/>
      <c r="J303" s="221">
        <v>1</v>
      </c>
      <c r="L303" s="278"/>
      <c r="M303" s="278"/>
      <c r="N303" s="282"/>
      <c r="O303" s="282"/>
      <c r="P303" s="223"/>
      <c r="Q303" s="278"/>
      <c r="R303" s="278"/>
      <c r="S303" s="282"/>
      <c r="T303" s="282"/>
      <c r="U303" s="278"/>
      <c r="V303" s="282"/>
      <c r="W303" s="282"/>
    </row>
    <row r="304" spans="1:68" ht="16.5" customHeight="1">
      <c r="A304" s="260"/>
      <c r="C304" s="227"/>
      <c r="D304" s="228"/>
      <c r="E304" s="278"/>
      <c r="F304" s="278"/>
      <c r="G304" s="278"/>
      <c r="H304" s="278"/>
      <c r="I304" s="278"/>
      <c r="J304" s="221">
        <v>1</v>
      </c>
      <c r="L304" s="278"/>
      <c r="M304" s="278"/>
      <c r="N304" s="282"/>
      <c r="O304" s="282"/>
      <c r="P304" s="223"/>
      <c r="Q304" s="278"/>
      <c r="R304" s="278"/>
      <c r="S304" s="282"/>
      <c r="T304" s="282"/>
      <c r="U304" s="278"/>
      <c r="V304" s="282"/>
      <c r="W304" s="282"/>
    </row>
    <row r="305" spans="1:25" ht="0.95" hidden="1" customHeight="1">
      <c r="A305" s="260"/>
      <c r="B305" s="661"/>
      <c r="C305" s="661"/>
      <c r="D305" s="662"/>
      <c r="E305" s="663"/>
      <c r="F305" s="663"/>
      <c r="G305" s="663"/>
      <c r="H305" s="663"/>
      <c r="I305" s="663"/>
      <c r="J305" s="661"/>
      <c r="L305" s="278"/>
      <c r="M305" s="278"/>
      <c r="N305" s="282"/>
      <c r="O305" s="282"/>
      <c r="P305" s="223"/>
      <c r="Q305" s="278"/>
      <c r="R305" s="278"/>
      <c r="S305" s="282"/>
      <c r="T305" s="282"/>
      <c r="U305" s="278"/>
      <c r="V305" s="282"/>
      <c r="W305" s="282"/>
    </row>
    <row r="306" spans="1:25" ht="0.95" hidden="1" customHeight="1">
      <c r="A306" s="260"/>
      <c r="B306" s="953"/>
      <c r="C306" s="954"/>
      <c r="D306" s="954"/>
      <c r="E306" s="663"/>
      <c r="F306" s="663"/>
      <c r="G306" s="663"/>
      <c r="H306" s="663"/>
      <c r="I306" s="663"/>
      <c r="J306" s="661"/>
      <c r="L306" s="278"/>
      <c r="M306" s="278"/>
      <c r="N306" s="282"/>
      <c r="O306" s="282"/>
      <c r="P306" s="223"/>
      <c r="Q306" s="278"/>
      <c r="R306" s="278"/>
      <c r="S306" s="282"/>
      <c r="T306" s="282"/>
      <c r="U306" s="278"/>
      <c r="V306" s="282"/>
      <c r="W306" s="282"/>
    </row>
    <row r="307" spans="1:25" ht="0.95" hidden="1" customHeight="1">
      <c r="A307" s="260"/>
      <c r="B307" s="661"/>
      <c r="C307" s="661"/>
      <c r="D307" s="662"/>
      <c r="E307" s="664"/>
      <c r="F307" s="664"/>
      <c r="G307" s="663"/>
      <c r="H307" s="663"/>
      <c r="I307" s="663"/>
      <c r="J307" s="661"/>
      <c r="L307" s="278"/>
      <c r="M307" s="278"/>
      <c r="N307" s="282"/>
      <c r="O307" s="282"/>
      <c r="P307" s="223"/>
      <c r="Q307" s="278"/>
      <c r="R307" s="278"/>
      <c r="S307" s="282"/>
      <c r="T307" s="282"/>
      <c r="U307" s="278"/>
      <c r="V307" s="282"/>
      <c r="W307" s="282"/>
    </row>
    <row r="308" spans="1:25" ht="0.95" hidden="1" customHeight="1">
      <c r="A308" s="260"/>
      <c r="B308" s="955"/>
      <c r="C308" s="954"/>
      <c r="D308" s="954"/>
      <c r="E308" s="665"/>
      <c r="F308" s="666"/>
      <c r="G308" s="663"/>
      <c r="H308" s="663"/>
      <c r="I308" s="663"/>
      <c r="J308" s="661"/>
      <c r="L308" s="278"/>
      <c r="M308" s="278"/>
      <c r="N308" s="282"/>
      <c r="O308" s="282"/>
      <c r="P308" s="223"/>
      <c r="Q308" s="278"/>
      <c r="R308" s="278"/>
      <c r="S308" s="282"/>
      <c r="T308" s="282"/>
      <c r="U308" s="278"/>
      <c r="V308" s="282"/>
      <c r="W308" s="282"/>
    </row>
    <row r="309" spans="1:25" ht="0.95" hidden="1" customHeight="1">
      <c r="A309" s="260"/>
      <c r="B309" s="667"/>
      <c r="C309" s="661"/>
      <c r="D309" s="662"/>
      <c r="E309" s="663"/>
      <c r="F309" s="668"/>
      <c r="G309" s="663"/>
      <c r="H309" s="663"/>
      <c r="I309" s="663"/>
      <c r="J309" s="661"/>
      <c r="L309" s="278"/>
      <c r="M309" s="278"/>
      <c r="N309" s="282"/>
      <c r="O309" s="282"/>
      <c r="P309" s="223"/>
      <c r="Q309" s="278"/>
      <c r="R309" s="278"/>
      <c r="S309" s="282"/>
      <c r="T309" s="282"/>
      <c r="U309" s="278"/>
      <c r="V309" s="282"/>
      <c r="W309" s="282"/>
    </row>
    <row r="310" spans="1:25" ht="0.95" hidden="1" customHeight="1">
      <c r="A310" s="260"/>
      <c r="B310" s="667"/>
      <c r="C310" s="661"/>
      <c r="D310" s="662"/>
      <c r="E310" s="669"/>
      <c r="F310" s="663"/>
      <c r="G310" s="663"/>
      <c r="H310" s="663"/>
      <c r="I310" s="663"/>
      <c r="J310" s="661"/>
      <c r="L310" s="278"/>
      <c r="M310" s="278"/>
      <c r="N310" s="282"/>
      <c r="O310" s="282"/>
      <c r="P310" s="223"/>
      <c r="Q310" s="278"/>
      <c r="R310" s="278"/>
      <c r="S310" s="282"/>
      <c r="T310" s="282"/>
      <c r="U310" s="278"/>
      <c r="V310" s="282"/>
      <c r="W310" s="282"/>
    </row>
    <row r="311" spans="1:25" ht="0.95" hidden="1" customHeight="1">
      <c r="A311" s="260"/>
      <c r="B311" s="955"/>
      <c r="C311" s="954"/>
      <c r="D311" s="954"/>
      <c r="E311" s="663"/>
      <c r="F311" s="670"/>
      <c r="G311" s="663"/>
      <c r="H311" s="663"/>
      <c r="I311" s="663"/>
      <c r="J311" s="661"/>
      <c r="L311" s="278"/>
      <c r="M311" s="278"/>
      <c r="N311" s="282"/>
      <c r="O311" s="282"/>
      <c r="P311" s="223"/>
      <c r="Q311" s="278"/>
      <c r="R311" s="278"/>
      <c r="S311" s="282"/>
      <c r="T311" s="282"/>
      <c r="U311" s="278"/>
      <c r="V311" s="282"/>
      <c r="W311" s="282"/>
    </row>
    <row r="312" spans="1:25" ht="0.95" hidden="1" customHeight="1">
      <c r="A312" s="260"/>
      <c r="B312" s="667"/>
      <c r="C312" s="661"/>
      <c r="D312" s="662"/>
      <c r="E312" s="669"/>
      <c r="F312" s="663"/>
      <c r="G312" s="663"/>
      <c r="H312" s="663"/>
      <c r="I312" s="663"/>
      <c r="J312" s="661"/>
      <c r="L312" s="278"/>
      <c r="M312" s="278"/>
      <c r="N312" s="282"/>
      <c r="O312" s="282"/>
      <c r="P312" s="223"/>
      <c r="Q312" s="278"/>
      <c r="R312" s="278"/>
      <c r="S312" s="282"/>
      <c r="T312" s="282"/>
      <c r="U312" s="278"/>
      <c r="V312" s="282"/>
      <c r="W312" s="282"/>
    </row>
    <row r="313" spans="1:25" ht="0.95" hidden="1" customHeight="1">
      <c r="A313" s="260"/>
      <c r="B313" s="667"/>
      <c r="C313" s="661"/>
      <c r="D313" s="671"/>
      <c r="E313" s="671"/>
      <c r="F313" s="671"/>
      <c r="G313" s="671"/>
      <c r="H313" s="671"/>
      <c r="I313" s="671"/>
      <c r="J313" s="661"/>
      <c r="N313" s="215"/>
      <c r="O313" s="215"/>
      <c r="P313" s="223"/>
      <c r="S313" s="215"/>
      <c r="T313" s="215"/>
      <c r="V313" s="215"/>
      <c r="W313" s="215"/>
    </row>
    <row r="314" spans="1:25" ht="0.95" hidden="1" customHeight="1">
      <c r="A314" s="260"/>
      <c r="B314" s="661"/>
      <c r="C314" s="661"/>
      <c r="D314" s="662"/>
      <c r="E314" s="663"/>
      <c r="F314" s="663"/>
      <c r="G314" s="663"/>
      <c r="H314" s="663"/>
      <c r="I314" s="663"/>
      <c r="J314" s="661"/>
      <c r="L314" s="278"/>
      <c r="M314" s="278"/>
      <c r="N314" s="282"/>
      <c r="O314" s="282"/>
      <c r="P314" s="223"/>
      <c r="Q314" s="278"/>
      <c r="R314" s="278"/>
      <c r="S314" s="282"/>
      <c r="T314" s="282"/>
      <c r="U314" s="278"/>
      <c r="V314" s="282"/>
      <c r="W314" s="282"/>
    </row>
    <row r="315" spans="1:25" ht="0.95" hidden="1" customHeight="1">
      <c r="A315" s="260"/>
      <c r="B315" s="672"/>
      <c r="C315" s="661"/>
      <c r="D315" s="673"/>
      <c r="E315" s="663"/>
      <c r="F315" s="669"/>
      <c r="G315" s="671"/>
      <c r="H315" s="671"/>
      <c r="I315" s="671"/>
      <c r="J315" s="661"/>
      <c r="N315" s="215"/>
      <c r="O315" s="215"/>
      <c r="P315" s="223"/>
      <c r="S315" s="215"/>
      <c r="T315" s="215"/>
      <c r="V315" s="215"/>
      <c r="W315" s="215"/>
    </row>
    <row r="316" spans="1:25" s="251" customFormat="1" ht="0.95" hidden="1" customHeight="1">
      <c r="A316" s="262"/>
      <c r="B316" s="674"/>
      <c r="C316" s="675"/>
      <c r="D316" s="676"/>
      <c r="E316" s="677"/>
      <c r="F316" s="677"/>
      <c r="G316" s="671"/>
      <c r="H316" s="671"/>
      <c r="I316" s="671"/>
      <c r="J316" s="661"/>
      <c r="K316" s="222"/>
      <c r="L316" s="215"/>
      <c r="M316" s="215"/>
      <c r="N316" s="219"/>
      <c r="O316" s="219"/>
      <c r="P316" s="223"/>
      <c r="Q316" s="215"/>
      <c r="R316" s="215"/>
      <c r="S316" s="219"/>
      <c r="T316" s="219"/>
      <c r="U316" s="215"/>
      <c r="V316" s="219"/>
      <c r="W316" s="219"/>
      <c r="X316" s="215"/>
      <c r="Y316" s="215"/>
    </row>
    <row r="317" spans="1:25" s="251" customFormat="1" ht="0.95" hidden="1" customHeight="1">
      <c r="A317" s="262">
        <v>905</v>
      </c>
      <c r="B317" s="674"/>
      <c r="C317" s="675"/>
      <c r="D317" s="676"/>
      <c r="E317" s="678"/>
      <c r="F317" s="678"/>
      <c r="G317" s="671"/>
      <c r="H317" s="671"/>
      <c r="I317" s="671"/>
      <c r="J317" s="661"/>
      <c r="K317" s="244"/>
      <c r="L317" s="215"/>
      <c r="M317" s="215"/>
      <c r="N317" s="219"/>
      <c r="O317" s="219"/>
      <c r="P317" s="223"/>
      <c r="Q317" s="215"/>
      <c r="R317" s="215"/>
      <c r="S317" s="219"/>
      <c r="T317" s="219"/>
      <c r="U317" s="215"/>
      <c r="V317" s="219"/>
      <c r="W317" s="219"/>
      <c r="X317" s="215"/>
      <c r="Y317" s="215"/>
    </row>
    <row r="318" spans="1:25" s="251" customFormat="1" ht="0.95" hidden="1" customHeight="1">
      <c r="A318" s="262"/>
      <c r="B318" s="674"/>
      <c r="C318" s="675"/>
      <c r="D318" s="676"/>
      <c r="E318" s="678"/>
      <c r="F318" s="678"/>
      <c r="G318" s="671"/>
      <c r="H318" s="671"/>
      <c r="I318" s="671"/>
      <c r="J318" s="661"/>
      <c r="K318" s="244"/>
      <c r="L318" s="215"/>
      <c r="M318" s="215"/>
      <c r="N318" s="219"/>
      <c r="O318" s="219"/>
      <c r="P318" s="223"/>
      <c r="Q318" s="215"/>
      <c r="R318" s="215"/>
      <c r="S318" s="219"/>
      <c r="T318" s="219"/>
      <c r="U318" s="215"/>
      <c r="V318" s="219"/>
      <c r="W318" s="219"/>
      <c r="X318" s="215"/>
      <c r="Y318" s="215"/>
    </row>
    <row r="319" spans="1:25" s="251" customFormat="1" ht="0.95" hidden="1" customHeight="1">
      <c r="A319" s="262">
        <v>906</v>
      </c>
      <c r="B319" s="674"/>
      <c r="C319" s="675"/>
      <c r="D319" s="676"/>
      <c r="E319" s="678"/>
      <c r="F319" s="678"/>
      <c r="G319" s="671"/>
      <c r="H319" s="671"/>
      <c r="I319" s="671"/>
      <c r="J319" s="661"/>
      <c r="K319" s="244"/>
      <c r="L319" s="215"/>
      <c r="M319" s="215"/>
      <c r="N319" s="219"/>
      <c r="O319" s="219"/>
      <c r="P319" s="223"/>
    </row>
    <row r="320" spans="1:25" s="251" customFormat="1" ht="0.95" hidden="1" customHeight="1">
      <c r="A320" s="262"/>
      <c r="B320" s="674"/>
      <c r="C320" s="675"/>
      <c r="D320" s="676"/>
      <c r="E320" s="678"/>
      <c r="F320" s="678"/>
      <c r="G320" s="671"/>
      <c r="H320" s="671"/>
      <c r="I320" s="671"/>
      <c r="J320" s="661"/>
      <c r="K320" s="244"/>
      <c r="L320" s="215"/>
      <c r="M320" s="215"/>
      <c r="N320" s="219"/>
      <c r="O320" s="219"/>
      <c r="P320" s="223"/>
    </row>
    <row r="321" spans="1:16" s="251" customFormat="1" ht="0.95" hidden="1" customHeight="1">
      <c r="A321" s="262">
        <v>907</v>
      </c>
      <c r="B321" s="674"/>
      <c r="C321" s="675"/>
      <c r="D321" s="676"/>
      <c r="E321" s="678"/>
      <c r="F321" s="678"/>
      <c r="G321" s="671"/>
      <c r="H321" s="671"/>
      <c r="I321" s="671"/>
      <c r="J321" s="661"/>
      <c r="K321" s="244"/>
      <c r="L321" s="215"/>
      <c r="M321" s="215"/>
      <c r="N321" s="219"/>
      <c r="O321" s="219"/>
      <c r="P321" s="223"/>
    </row>
    <row r="322" spans="1:16" s="251" customFormat="1" ht="0.95" hidden="1" customHeight="1">
      <c r="A322" s="262">
        <v>910</v>
      </c>
      <c r="B322" s="674"/>
      <c r="C322" s="675"/>
      <c r="D322" s="676"/>
      <c r="E322" s="678"/>
      <c r="F322" s="678"/>
      <c r="G322" s="671"/>
      <c r="H322" s="671"/>
      <c r="I322" s="671"/>
      <c r="J322" s="661"/>
      <c r="K322" s="244"/>
      <c r="L322" s="215"/>
      <c r="M322" s="215"/>
      <c r="N322" s="219"/>
      <c r="O322" s="219"/>
      <c r="P322" s="223"/>
    </row>
    <row r="323" spans="1:16" s="251" customFormat="1" ht="0.95" hidden="1" customHeight="1">
      <c r="A323" s="262">
        <v>911</v>
      </c>
      <c r="B323" s="674"/>
      <c r="C323" s="675"/>
      <c r="D323" s="676"/>
      <c r="E323" s="678"/>
      <c r="F323" s="678"/>
      <c r="G323" s="671"/>
      <c r="H323" s="671"/>
      <c r="I323" s="671"/>
      <c r="J323" s="661"/>
      <c r="K323" s="244"/>
      <c r="L323" s="215"/>
      <c r="M323" s="215"/>
      <c r="N323" s="219"/>
      <c r="O323" s="219"/>
      <c r="P323" s="223"/>
    </row>
    <row r="324" spans="1:16" s="251" customFormat="1" ht="0.95" hidden="1" customHeight="1">
      <c r="A324" s="262"/>
      <c r="B324" s="674"/>
      <c r="C324" s="675"/>
      <c r="D324" s="676"/>
      <c r="E324" s="678"/>
      <c r="F324" s="678"/>
      <c r="G324" s="671"/>
      <c r="H324" s="671"/>
      <c r="I324" s="671"/>
      <c r="J324" s="661"/>
      <c r="K324" s="244"/>
      <c r="L324" s="215"/>
      <c r="M324" s="215"/>
      <c r="N324" s="219"/>
      <c r="O324" s="219"/>
      <c r="P324" s="223"/>
    </row>
    <row r="325" spans="1:16" s="251" customFormat="1" ht="0.95" hidden="1" customHeight="1">
      <c r="A325" s="262">
        <v>912</v>
      </c>
      <c r="B325" s="674"/>
      <c r="C325" s="675"/>
      <c r="D325" s="676"/>
      <c r="E325" s="678"/>
      <c r="F325" s="678"/>
      <c r="G325" s="671"/>
      <c r="H325" s="671"/>
      <c r="I325" s="671"/>
      <c r="J325" s="661"/>
      <c r="K325" s="244"/>
      <c r="L325" s="215"/>
      <c r="M325" s="215"/>
      <c r="N325" s="219"/>
      <c r="O325" s="219"/>
      <c r="P325" s="223"/>
    </row>
    <row r="326" spans="1:16" s="251" customFormat="1" ht="0.95" hidden="1" customHeight="1">
      <c r="A326" s="262">
        <v>920</v>
      </c>
      <c r="B326" s="674"/>
      <c r="C326" s="675"/>
      <c r="D326" s="676"/>
      <c r="E326" s="679"/>
      <c r="F326" s="679"/>
      <c r="G326" s="671"/>
      <c r="H326" s="671"/>
      <c r="I326" s="671"/>
      <c r="J326" s="661"/>
      <c r="K326" s="244"/>
      <c r="L326" s="215"/>
      <c r="M326" s="215"/>
      <c r="N326" s="219"/>
      <c r="O326" s="219"/>
      <c r="P326" s="223"/>
    </row>
    <row r="327" spans="1:16" s="251" customFormat="1" ht="0.95" hidden="1" customHeight="1">
      <c r="A327" s="262">
        <v>921</v>
      </c>
      <c r="B327" s="674"/>
      <c r="C327" s="675"/>
      <c r="D327" s="676"/>
      <c r="E327" s="679"/>
      <c r="F327" s="679"/>
      <c r="G327" s="671"/>
      <c r="H327" s="671"/>
      <c r="I327" s="671"/>
      <c r="J327" s="661"/>
      <c r="K327" s="244"/>
      <c r="L327" s="215"/>
      <c r="M327" s="215"/>
      <c r="N327" s="219"/>
      <c r="O327" s="219"/>
      <c r="P327" s="223"/>
    </row>
    <row r="328" spans="1:16" s="251" customFormat="1" ht="0.95" hidden="1" customHeight="1">
      <c r="A328" s="262">
        <v>922</v>
      </c>
      <c r="B328" s="674"/>
      <c r="C328" s="675"/>
      <c r="D328" s="676"/>
      <c r="E328" s="679"/>
      <c r="F328" s="679"/>
      <c r="G328" s="671"/>
      <c r="H328" s="671"/>
      <c r="I328" s="671"/>
      <c r="J328" s="661"/>
      <c r="K328" s="244"/>
      <c r="L328" s="215"/>
      <c r="M328" s="215"/>
      <c r="N328" s="219"/>
      <c r="O328" s="219"/>
      <c r="P328" s="223"/>
    </row>
    <row r="329" spans="1:16" s="251" customFormat="1" ht="0.95" hidden="1" customHeight="1">
      <c r="A329" s="262"/>
      <c r="B329" s="674"/>
      <c r="C329" s="675"/>
      <c r="D329" s="676"/>
      <c r="E329" s="679"/>
      <c r="F329" s="679"/>
      <c r="G329" s="671"/>
      <c r="H329" s="671"/>
      <c r="I329" s="671"/>
      <c r="J329" s="661"/>
      <c r="K329" s="244"/>
      <c r="L329" s="215"/>
      <c r="M329" s="215"/>
      <c r="N329" s="219"/>
      <c r="O329" s="219"/>
      <c r="P329" s="223"/>
    </row>
    <row r="330" spans="1:16" s="251" customFormat="1" ht="0.95" hidden="1" customHeight="1">
      <c r="A330" s="262">
        <v>930</v>
      </c>
      <c r="B330" s="674"/>
      <c r="C330" s="675"/>
      <c r="D330" s="676"/>
      <c r="E330" s="678"/>
      <c r="F330" s="678"/>
      <c r="G330" s="671"/>
      <c r="H330" s="671"/>
      <c r="I330" s="671"/>
      <c r="J330" s="661"/>
      <c r="K330" s="244"/>
      <c r="L330" s="215"/>
      <c r="M330" s="215"/>
      <c r="N330" s="219"/>
      <c r="O330" s="219"/>
      <c r="P330" s="223"/>
    </row>
    <row r="331" spans="1:16" s="251" customFormat="1" ht="0.95" hidden="1" customHeight="1">
      <c r="A331" s="262">
        <v>931</v>
      </c>
      <c r="B331" s="674"/>
      <c r="C331" s="675"/>
      <c r="D331" s="676"/>
      <c r="E331" s="678"/>
      <c r="F331" s="678"/>
      <c r="G331" s="671"/>
      <c r="H331" s="671"/>
      <c r="I331" s="671"/>
      <c r="J331" s="661"/>
      <c r="K331" s="244"/>
      <c r="L331" s="215"/>
      <c r="M331" s="215"/>
      <c r="N331" s="219"/>
      <c r="O331" s="219"/>
      <c r="P331" s="223"/>
    </row>
    <row r="332" spans="1:16" s="251" customFormat="1" ht="0.95" hidden="1" customHeight="1">
      <c r="A332" s="262">
        <v>932</v>
      </c>
      <c r="B332" s="674"/>
      <c r="C332" s="675"/>
      <c r="D332" s="676"/>
      <c r="E332" s="678"/>
      <c r="F332" s="678"/>
      <c r="G332" s="671"/>
      <c r="H332" s="671"/>
      <c r="I332" s="671"/>
      <c r="J332" s="661"/>
      <c r="K332" s="244"/>
      <c r="L332" s="215"/>
      <c r="M332" s="215"/>
      <c r="N332" s="219"/>
      <c r="O332" s="219"/>
      <c r="P332" s="223"/>
    </row>
    <row r="333" spans="1:16" s="251" customFormat="1" ht="0.95" hidden="1" customHeight="1">
      <c r="A333" s="261">
        <v>935</v>
      </c>
      <c r="B333" s="674"/>
      <c r="C333" s="675"/>
      <c r="D333" s="676"/>
      <c r="E333" s="678"/>
      <c r="F333" s="678"/>
      <c r="G333" s="671"/>
      <c r="H333" s="671"/>
      <c r="I333" s="671"/>
      <c r="J333" s="661"/>
      <c r="K333" s="244"/>
      <c r="L333" s="215"/>
      <c r="M333" s="215"/>
      <c r="N333" s="219"/>
      <c r="O333" s="219"/>
      <c r="P333" s="223"/>
    </row>
    <row r="334" spans="1:16" s="251" customFormat="1" ht="0.95" hidden="1" customHeight="1">
      <c r="A334" s="261">
        <v>940</v>
      </c>
      <c r="B334" s="674"/>
      <c r="C334" s="675"/>
      <c r="D334" s="676"/>
      <c r="E334" s="678"/>
      <c r="F334" s="678"/>
      <c r="G334" s="671"/>
      <c r="H334" s="671"/>
      <c r="I334" s="671"/>
      <c r="J334" s="661"/>
      <c r="K334" s="244"/>
      <c r="L334" s="215"/>
      <c r="M334" s="215"/>
      <c r="N334" s="219"/>
      <c r="O334" s="219"/>
      <c r="P334" s="223"/>
    </row>
    <row r="335" spans="1:16" s="251" customFormat="1" ht="0.95" hidden="1" customHeight="1">
      <c r="A335" s="261">
        <v>950</v>
      </c>
      <c r="B335" s="674"/>
      <c r="C335" s="675"/>
      <c r="D335" s="676"/>
      <c r="E335" s="678"/>
      <c r="F335" s="678"/>
      <c r="G335" s="671"/>
      <c r="H335" s="671"/>
      <c r="I335" s="671"/>
      <c r="J335" s="661"/>
      <c r="K335" s="244"/>
      <c r="L335" s="215"/>
      <c r="M335" s="215"/>
      <c r="N335" s="219"/>
      <c r="O335" s="219"/>
      <c r="P335" s="223"/>
    </row>
    <row r="336" spans="1:16" s="251" customFormat="1" ht="0.95" hidden="1" customHeight="1">
      <c r="A336" s="262">
        <v>953</v>
      </c>
      <c r="B336" s="674"/>
      <c r="C336" s="675"/>
      <c r="D336" s="676"/>
      <c r="E336" s="678"/>
      <c r="F336" s="678"/>
      <c r="G336" s="671"/>
      <c r="H336" s="671"/>
      <c r="I336" s="671"/>
      <c r="J336" s="661"/>
      <c r="K336" s="244"/>
      <c r="L336" s="215"/>
      <c r="M336" s="215"/>
      <c r="N336" s="219"/>
      <c r="O336" s="219"/>
      <c r="P336" s="223"/>
    </row>
    <row r="337" spans="1:25" s="251" customFormat="1" ht="0.95" hidden="1" customHeight="1">
      <c r="A337" s="262">
        <v>954</v>
      </c>
      <c r="B337" s="674"/>
      <c r="C337" s="675"/>
      <c r="D337" s="676"/>
      <c r="E337" s="678"/>
      <c r="F337" s="678"/>
      <c r="G337" s="671"/>
      <c r="H337" s="671"/>
      <c r="I337" s="671"/>
      <c r="J337" s="661"/>
      <c r="K337" s="244"/>
      <c r="L337" s="215"/>
      <c r="M337" s="215"/>
      <c r="N337" s="219"/>
      <c r="O337" s="219"/>
      <c r="P337" s="223"/>
    </row>
    <row r="338" spans="1:25" s="251" customFormat="1" ht="0.95" hidden="1" customHeight="1">
      <c r="A338" s="351">
        <v>955</v>
      </c>
      <c r="B338" s="674"/>
      <c r="C338" s="675"/>
      <c r="D338" s="676"/>
      <c r="E338" s="678"/>
      <c r="F338" s="678"/>
      <c r="G338" s="671"/>
      <c r="H338" s="671"/>
      <c r="I338" s="671"/>
      <c r="J338" s="661"/>
      <c r="K338" s="244"/>
      <c r="L338" s="215"/>
      <c r="M338" s="215"/>
      <c r="N338" s="219"/>
      <c r="O338" s="219"/>
      <c r="P338" s="223"/>
    </row>
    <row r="339" spans="1:25" s="251" customFormat="1" ht="0.95" hidden="1" customHeight="1">
      <c r="A339" s="351">
        <v>956</v>
      </c>
      <c r="B339" s="674"/>
      <c r="C339" s="675"/>
      <c r="D339" s="676"/>
      <c r="E339" s="678"/>
      <c r="F339" s="678"/>
      <c r="G339" s="671"/>
      <c r="H339" s="671"/>
      <c r="I339" s="671"/>
      <c r="J339" s="661"/>
      <c r="K339" s="244"/>
      <c r="L339" s="215"/>
      <c r="M339" s="215"/>
      <c r="N339" s="219"/>
      <c r="O339" s="219"/>
      <c r="P339" s="223"/>
    </row>
    <row r="340" spans="1:25" ht="0.95" hidden="1" customHeight="1">
      <c r="A340" s="275">
        <v>958</v>
      </c>
      <c r="B340" s="674"/>
      <c r="C340" s="675"/>
      <c r="D340" s="676"/>
      <c r="E340" s="678"/>
      <c r="F340" s="678"/>
      <c r="G340" s="671"/>
      <c r="H340" s="671"/>
      <c r="I340" s="671"/>
      <c r="J340" s="661"/>
      <c r="K340" s="244"/>
      <c r="N340" s="215"/>
      <c r="O340" s="215"/>
      <c r="P340" s="223"/>
      <c r="S340" s="215"/>
      <c r="T340" s="215"/>
      <c r="V340" s="215"/>
      <c r="W340" s="215"/>
      <c r="Y340" s="251"/>
    </row>
    <row r="341" spans="1:25" ht="0.95" hidden="1" customHeight="1">
      <c r="A341" s="275">
        <v>959</v>
      </c>
      <c r="B341" s="674"/>
      <c r="C341" s="675"/>
      <c r="D341" s="676"/>
      <c r="E341" s="678"/>
      <c r="F341" s="678"/>
      <c r="G341" s="671"/>
      <c r="H341" s="671"/>
      <c r="I341" s="671"/>
      <c r="J341" s="661"/>
      <c r="K341" s="244"/>
      <c r="N341" s="215"/>
      <c r="O341" s="215"/>
      <c r="P341" s="223"/>
      <c r="S341" s="215"/>
      <c r="T341" s="215"/>
      <c r="V341" s="215"/>
      <c r="W341" s="215"/>
      <c r="Y341" s="251"/>
    </row>
    <row r="342" spans="1:25" ht="0.95" hidden="1" customHeight="1">
      <c r="A342" s="275">
        <v>960</v>
      </c>
      <c r="B342" s="674"/>
      <c r="C342" s="675"/>
      <c r="D342" s="676"/>
      <c r="E342" s="678"/>
      <c r="F342" s="678"/>
      <c r="G342" s="671"/>
      <c r="H342" s="671"/>
      <c r="I342" s="671"/>
      <c r="J342" s="661"/>
      <c r="K342" s="244"/>
      <c r="N342" s="215"/>
      <c r="O342" s="215"/>
      <c r="P342" s="223"/>
      <c r="S342" s="215"/>
      <c r="T342" s="215"/>
      <c r="V342" s="215"/>
      <c r="W342" s="215"/>
    </row>
    <row r="343" spans="1:25" ht="0.95" hidden="1" customHeight="1">
      <c r="A343" s="275"/>
      <c r="B343" s="680"/>
      <c r="C343" s="681"/>
      <c r="D343" s="676"/>
      <c r="E343" s="682"/>
      <c r="F343" s="682"/>
      <c r="G343" s="671"/>
      <c r="H343" s="671"/>
      <c r="I343" s="671"/>
      <c r="J343" s="661"/>
      <c r="N343" s="215"/>
      <c r="O343" s="215"/>
      <c r="P343" s="223"/>
      <c r="S343" s="215"/>
      <c r="T343" s="215"/>
      <c r="V343" s="215"/>
      <c r="W343" s="215"/>
    </row>
    <row r="344" spans="1:25" ht="0.95" hidden="1" customHeight="1">
      <c r="A344" s="275"/>
      <c r="B344" s="956"/>
      <c r="C344" s="956"/>
      <c r="D344" s="956"/>
      <c r="E344" s="682"/>
      <c r="F344" s="682"/>
      <c r="G344" s="682"/>
      <c r="H344" s="682"/>
      <c r="I344" s="682"/>
      <c r="J344" s="661"/>
      <c r="L344" s="352"/>
      <c r="M344" s="352"/>
      <c r="N344" s="353"/>
      <c r="O344" s="353"/>
      <c r="P344" s="223"/>
      <c r="Q344" s="352"/>
      <c r="R344" s="352"/>
      <c r="S344" s="353"/>
      <c r="T344" s="353"/>
      <c r="U344" s="352"/>
      <c r="V344" s="353"/>
      <c r="W344" s="353"/>
    </row>
    <row r="345" spans="1:25" ht="0.95" hidden="1" customHeight="1">
      <c r="A345" s="275"/>
      <c r="B345" s="661"/>
      <c r="C345" s="661"/>
      <c r="D345" s="662"/>
      <c r="E345" s="663"/>
      <c r="F345" s="663"/>
      <c r="G345" s="663"/>
      <c r="H345" s="663"/>
      <c r="I345" s="663"/>
      <c r="J345" s="661"/>
      <c r="L345" s="278"/>
      <c r="M345" s="278"/>
      <c r="N345" s="282"/>
      <c r="O345" s="282"/>
      <c r="P345" s="223"/>
      <c r="Q345" s="278"/>
      <c r="R345" s="278"/>
      <c r="S345" s="282"/>
      <c r="T345" s="282"/>
      <c r="U345" s="278"/>
      <c r="V345" s="282"/>
      <c r="W345" s="282"/>
    </row>
    <row r="346" spans="1:25" ht="0.95" hidden="1" customHeight="1">
      <c r="A346" s="275"/>
      <c r="B346" s="661"/>
      <c r="C346" s="661"/>
      <c r="D346" s="662"/>
      <c r="E346" s="663"/>
      <c r="F346" s="663"/>
      <c r="G346" s="663"/>
      <c r="H346" s="663"/>
      <c r="I346" s="663"/>
      <c r="J346" s="661"/>
      <c r="L346" s="278"/>
      <c r="M346" s="278"/>
      <c r="N346" s="282"/>
      <c r="O346" s="282"/>
      <c r="P346" s="223"/>
      <c r="Q346" s="278"/>
      <c r="R346" s="278"/>
      <c r="S346" s="282"/>
      <c r="T346" s="282"/>
      <c r="U346" s="278"/>
      <c r="V346" s="282"/>
      <c r="W346" s="282"/>
    </row>
    <row r="347" spans="1:25" ht="19.5" customHeight="1">
      <c r="A347" s="275"/>
      <c r="C347" s="227"/>
      <c r="D347" s="228"/>
      <c r="E347" s="278"/>
      <c r="F347" s="278"/>
      <c r="G347" s="278"/>
      <c r="H347" s="278"/>
      <c r="I347" s="278"/>
      <c r="J347" s="221">
        <v>1</v>
      </c>
      <c r="L347" s="278"/>
      <c r="M347" s="278"/>
      <c r="N347" s="282"/>
      <c r="O347" s="282"/>
      <c r="P347" s="223"/>
      <c r="Q347" s="278"/>
      <c r="R347" s="278"/>
      <c r="S347" s="282"/>
      <c r="T347" s="282"/>
      <c r="U347" s="278"/>
      <c r="V347" s="282"/>
      <c r="W347" s="282"/>
    </row>
    <row r="348" spans="1:25" ht="39" customHeight="1">
      <c r="A348" s="275"/>
      <c r="B348" s="899" t="str">
        <f>$B$7</f>
        <v>БЮДЖЕТ - НАЧАЛЕН ПЛАН
ПО ПЪЛНА ЕДИННА БЮДЖЕТНА КЛАСИФИКАЦИЯ</v>
      </c>
      <c r="C348" s="900"/>
      <c r="D348" s="900"/>
      <c r="E348" s="278"/>
      <c r="F348" s="278"/>
      <c r="G348" s="278"/>
      <c r="H348" s="278"/>
      <c r="I348" s="278"/>
      <c r="J348" s="221">
        <v>1</v>
      </c>
      <c r="L348" s="278"/>
      <c r="M348" s="278"/>
      <c r="N348" s="282"/>
      <c r="O348" s="282"/>
      <c r="P348" s="223"/>
      <c r="Q348" s="278"/>
      <c r="R348" s="278"/>
      <c r="S348" s="282"/>
      <c r="T348" s="282"/>
      <c r="U348" s="278"/>
      <c r="V348" s="282"/>
      <c r="W348" s="282"/>
    </row>
    <row r="349" spans="1:25">
      <c r="A349" s="275"/>
      <c r="C349" s="227"/>
      <c r="D349" s="228"/>
      <c r="E349" s="704" t="s">
        <v>1677</v>
      </c>
      <c r="F349" s="704" t="s">
        <v>1545</v>
      </c>
      <c r="G349" s="278"/>
      <c r="H349" s="278"/>
      <c r="I349" s="278"/>
      <c r="J349" s="221">
        <v>1</v>
      </c>
      <c r="L349" s="278"/>
      <c r="M349" s="278"/>
      <c r="N349" s="282"/>
      <c r="O349" s="282"/>
      <c r="P349" s="223"/>
      <c r="Q349" s="278"/>
      <c r="R349" s="278"/>
      <c r="S349" s="282"/>
      <c r="T349" s="282"/>
      <c r="U349" s="278"/>
      <c r="V349" s="282"/>
      <c r="W349" s="282"/>
    </row>
    <row r="350" spans="1:25" ht="38.25" customHeight="1">
      <c r="A350" s="275"/>
      <c r="B350" s="901" t="str">
        <f>$B$9</f>
        <v>ОУ"ХР.БОТЕВ"с.ЛЕВКА</v>
      </c>
      <c r="C350" s="902"/>
      <c r="D350" s="903"/>
      <c r="E350" s="686">
        <f>$E$9</f>
        <v>44197</v>
      </c>
      <c r="F350" s="687">
        <f>$F$9</f>
        <v>44561</v>
      </c>
      <c r="G350" s="278"/>
      <c r="H350" s="278"/>
      <c r="I350" s="278"/>
      <c r="J350" s="221">
        <v>1</v>
      </c>
      <c r="L350" s="278"/>
      <c r="M350" s="278"/>
      <c r="N350" s="282"/>
      <c r="O350" s="282"/>
      <c r="P350" s="223"/>
      <c r="Q350" s="278"/>
      <c r="R350" s="278"/>
      <c r="S350" s="282"/>
      <c r="T350" s="282"/>
      <c r="U350" s="278"/>
      <c r="V350" s="282"/>
      <c r="W350" s="282"/>
    </row>
    <row r="351" spans="1:25">
      <c r="A351" s="275"/>
      <c r="B351" s="230" t="str">
        <f>$B$10</f>
        <v>(наименование на разпоредителя с бюджет)</v>
      </c>
      <c r="E351" s="278"/>
      <c r="F351" s="703">
        <f>$F$10</f>
        <v>0</v>
      </c>
      <c r="G351" s="278"/>
      <c r="H351" s="278"/>
      <c r="I351" s="278"/>
      <c r="J351" s="221">
        <v>1</v>
      </c>
      <c r="L351" s="278"/>
      <c r="M351" s="278"/>
      <c r="N351" s="282"/>
      <c r="O351" s="282"/>
      <c r="P351" s="223"/>
      <c r="Q351" s="278"/>
      <c r="R351" s="278"/>
      <c r="S351" s="282"/>
      <c r="T351" s="282"/>
      <c r="U351" s="278"/>
      <c r="V351" s="282"/>
      <c r="W351" s="282"/>
    </row>
    <row r="352" spans="1:25">
      <c r="A352" s="275"/>
      <c r="B352" s="230"/>
      <c r="E352" s="281"/>
      <c r="F352" s="278"/>
      <c r="G352" s="278"/>
      <c r="H352" s="278"/>
      <c r="I352" s="278"/>
      <c r="J352" s="221">
        <v>1</v>
      </c>
      <c r="L352" s="278"/>
      <c r="M352" s="278"/>
      <c r="N352" s="282"/>
      <c r="O352" s="282"/>
      <c r="P352" s="223"/>
      <c r="Q352" s="278"/>
      <c r="R352" s="278"/>
      <c r="S352" s="282"/>
      <c r="T352" s="282"/>
      <c r="U352" s="278"/>
      <c r="V352" s="282"/>
      <c r="W352" s="282"/>
    </row>
    <row r="353" spans="1:25" ht="39.75" customHeight="1">
      <c r="A353" s="275"/>
      <c r="B353" s="916" t="str">
        <f>$B$12</f>
        <v>Свиленград</v>
      </c>
      <c r="C353" s="917"/>
      <c r="D353" s="918"/>
      <c r="E353" s="702" t="s">
        <v>1678</v>
      </c>
      <c r="F353" s="688" t="str">
        <f>$F$12</f>
        <v>7606</v>
      </c>
      <c r="G353" s="278"/>
      <c r="H353" s="278"/>
      <c r="I353" s="278"/>
      <c r="J353" s="221">
        <v>1</v>
      </c>
      <c r="L353" s="278"/>
      <c r="M353" s="278"/>
      <c r="N353" s="282"/>
      <c r="O353" s="282"/>
      <c r="P353" s="223"/>
      <c r="Q353" s="278"/>
      <c r="R353" s="278"/>
      <c r="S353" s="282"/>
      <c r="T353" s="282"/>
      <c r="U353" s="278"/>
      <c r="V353" s="282"/>
      <c r="W353" s="282"/>
    </row>
    <row r="354" spans="1:25">
      <c r="A354" s="275"/>
      <c r="B354" s="689" t="str">
        <f>$B$13</f>
        <v>(наименование на първостепенния разпоредител с бюджет)</v>
      </c>
      <c r="E354" s="281" t="s">
        <v>1679</v>
      </c>
      <c r="F354" s="278"/>
      <c r="G354" s="278"/>
      <c r="H354" s="278"/>
      <c r="I354" s="278"/>
      <c r="J354" s="221">
        <v>1</v>
      </c>
      <c r="L354" s="278"/>
      <c r="M354" s="278"/>
      <c r="N354" s="282"/>
      <c r="O354" s="282"/>
      <c r="P354" s="223"/>
      <c r="Q354" s="278"/>
      <c r="R354" s="278"/>
      <c r="S354" s="282"/>
      <c r="T354" s="282"/>
      <c r="U354" s="278"/>
      <c r="V354" s="282"/>
      <c r="W354" s="282"/>
    </row>
    <row r="355" spans="1:25" ht="15" customHeight="1">
      <c r="A355" s="275"/>
      <c r="B355" s="230"/>
      <c r="D355" s="277"/>
      <c r="E355" s="277"/>
      <c r="F355" s="277"/>
      <c r="G355" s="277"/>
      <c r="H355" s="277"/>
      <c r="I355" s="277"/>
      <c r="J355" s="221">
        <v>1</v>
      </c>
      <c r="N355" s="215"/>
      <c r="O355" s="215"/>
      <c r="P355" s="223"/>
      <c r="S355" s="215"/>
      <c r="T355" s="215"/>
      <c r="V355" s="215"/>
      <c r="W355" s="215"/>
    </row>
    <row r="356" spans="1:25" ht="16.5" thickBot="1">
      <c r="A356" s="275"/>
      <c r="C356" s="227"/>
      <c r="D356" s="228"/>
      <c r="E356" s="278"/>
      <c r="F356" s="281"/>
      <c r="G356" s="281"/>
      <c r="H356" s="281"/>
      <c r="I356" s="281" t="s">
        <v>1680</v>
      </c>
      <c r="J356" s="221">
        <v>1</v>
      </c>
      <c r="N356" s="215"/>
      <c r="O356" s="215"/>
      <c r="P356" s="223"/>
      <c r="S356" s="215"/>
      <c r="T356" s="215"/>
      <c r="V356" s="215"/>
      <c r="W356" s="215"/>
    </row>
    <row r="357" spans="1:25" ht="15.75" customHeight="1" thickBot="1">
      <c r="A357" s="275"/>
      <c r="B357" s="719"/>
      <c r="C357" s="720"/>
      <c r="D357" s="721" t="s">
        <v>1746</v>
      </c>
      <c r="E357" s="727"/>
      <c r="F357" s="949" t="s">
        <v>1481</v>
      </c>
      <c r="G357" s="950"/>
      <c r="H357" s="951"/>
      <c r="I357" s="952"/>
      <c r="J357" s="221">
        <v>1</v>
      </c>
      <c r="N357" s="215"/>
      <c r="O357" s="215"/>
      <c r="P357" s="223"/>
      <c r="S357" s="215"/>
      <c r="T357" s="215"/>
      <c r="V357" s="215"/>
      <c r="W357" s="215"/>
    </row>
    <row r="358" spans="1:25" ht="63.75" customHeight="1" thickBot="1">
      <c r="A358" s="275"/>
      <c r="B358" s="722" t="s">
        <v>1596</v>
      </c>
      <c r="C358" s="723" t="s">
        <v>1681</v>
      </c>
      <c r="D358" s="724" t="s">
        <v>1017</v>
      </c>
      <c r="E358" s="780"/>
      <c r="F358" s="713" t="str">
        <f>+F20</f>
        <v>държавни дейности</v>
      </c>
      <c r="G358" s="713" t="str">
        <f>+G20</f>
        <v>местни дейности</v>
      </c>
      <c r="H358" s="713" t="str">
        <f>+H20</f>
        <v>дофинансиране</v>
      </c>
      <c r="I358" s="714" t="str">
        <f>+I20</f>
        <v>Общо</v>
      </c>
      <c r="J358" s="221">
        <v>1</v>
      </c>
      <c r="N358" s="215"/>
      <c r="O358" s="215"/>
      <c r="P358" s="223"/>
      <c r="S358" s="215"/>
      <c r="T358" s="215"/>
      <c r="V358" s="215"/>
      <c r="W358" s="215"/>
    </row>
    <row r="359" spans="1:25" ht="19.5" thickBot="1">
      <c r="A359" s="275">
        <v>1</v>
      </c>
      <c r="B359" s="355"/>
      <c r="C359" s="613"/>
      <c r="D359" s="613" t="s">
        <v>1018</v>
      </c>
      <c r="E359" s="780"/>
      <c r="F359" s="483"/>
      <c r="G359" s="483"/>
      <c r="H359" s="777"/>
      <c r="I359" s="483"/>
      <c r="J359" s="221">
        <v>1</v>
      </c>
      <c r="N359" s="215"/>
      <c r="O359" s="215"/>
      <c r="P359" s="223"/>
      <c r="S359" s="215"/>
      <c r="T359" s="215"/>
      <c r="V359" s="215"/>
      <c r="W359" s="215"/>
    </row>
    <row r="360" spans="1:25" ht="16.5" thickBot="1">
      <c r="A360" s="275">
        <v>2</v>
      </c>
      <c r="B360" s="356"/>
      <c r="C360" s="480"/>
      <c r="D360" s="725" t="s">
        <v>1747</v>
      </c>
      <c r="E360" s="780"/>
      <c r="F360" s="831"/>
      <c r="G360" s="831"/>
      <c r="H360" s="832"/>
      <c r="I360" s="831"/>
      <c r="J360" s="221">
        <v>1</v>
      </c>
      <c r="N360" s="215"/>
      <c r="O360" s="215"/>
      <c r="P360" s="223"/>
      <c r="S360" s="215"/>
      <c r="T360" s="215"/>
      <c r="V360" s="215"/>
      <c r="W360" s="215"/>
    </row>
    <row r="361" spans="1:25" s="247" customFormat="1" ht="32.25" hidden="1" customHeight="1">
      <c r="A361" s="318">
        <v>5</v>
      </c>
      <c r="B361" s="728">
        <v>3000</v>
      </c>
      <c r="C361" s="904" t="s">
        <v>297</v>
      </c>
      <c r="D361" s="905"/>
      <c r="E361" s="830"/>
      <c r="F361" s="729">
        <f>SUM(F362:F374)</f>
        <v>0</v>
      </c>
      <c r="G361" s="729">
        <f>SUM(G362:G374)</f>
        <v>0</v>
      </c>
      <c r="H361" s="729">
        <f>SUM(H362:H374)</f>
        <v>0</v>
      </c>
      <c r="I361" s="729">
        <f>SUM(I362:I374)</f>
        <v>0</v>
      </c>
      <c r="J361" s="221" t="str">
        <f t="shared" ref="J361:J424" si="95">(IF($E361&lt;&gt;0,$J$2,IF($I361&lt;&gt;0,$J$2,"")))</f>
        <v/>
      </c>
      <c r="K361" s="244"/>
      <c r="L361" s="778"/>
      <c r="M361" s="215"/>
      <c r="N361" s="219"/>
      <c r="O361" s="219"/>
      <c r="P361" s="223"/>
      <c r="Q361" s="215"/>
      <c r="R361" s="215"/>
      <c r="S361" s="219"/>
      <c r="T361" s="219"/>
      <c r="U361" s="215"/>
      <c r="V361" s="219"/>
      <c r="W361" s="219"/>
      <c r="X361" s="215"/>
      <c r="Y361" s="215"/>
    </row>
    <row r="362" spans="1:25" ht="18.75" hidden="1" customHeight="1">
      <c r="A362" s="275">
        <v>10</v>
      </c>
      <c r="B362" s="143"/>
      <c r="C362" s="144">
        <v>3020</v>
      </c>
      <c r="D362" s="138" t="s">
        <v>298</v>
      </c>
      <c r="E362" s="701"/>
      <c r="F362" s="700">
        <v>0</v>
      </c>
      <c r="G362" s="700">
        <v>0</v>
      </c>
      <c r="H362" s="700">
        <v>0</v>
      </c>
      <c r="I362" s="476">
        <f>F362+G362+H362</f>
        <v>0</v>
      </c>
      <c r="J362" s="221" t="str">
        <f t="shared" si="95"/>
        <v/>
      </c>
      <c r="K362" s="244"/>
      <c r="N362" s="215"/>
      <c r="O362" s="215"/>
      <c r="P362" s="223"/>
      <c r="S362" s="215"/>
      <c r="T362" s="215"/>
      <c r="V362" s="215"/>
      <c r="W362" s="215"/>
    </row>
    <row r="363" spans="1:25" hidden="1">
      <c r="A363" s="357">
        <v>20</v>
      </c>
      <c r="B363" s="143"/>
      <c r="C363" s="137">
        <v>3040</v>
      </c>
      <c r="D363" s="513" t="s">
        <v>299</v>
      </c>
      <c r="E363" s="701"/>
      <c r="F363" s="700">
        <v>0</v>
      </c>
      <c r="G363" s="700">
        <v>0</v>
      </c>
      <c r="H363" s="700">
        <v>0</v>
      </c>
      <c r="I363" s="476">
        <f t="shared" ref="I363:I374" si="96">F363+G363+H363</f>
        <v>0</v>
      </c>
      <c r="J363" s="221" t="str">
        <f t="shared" si="95"/>
        <v/>
      </c>
      <c r="K363" s="244"/>
      <c r="N363" s="215"/>
      <c r="O363" s="215"/>
      <c r="P363" s="223"/>
      <c r="S363" s="215"/>
      <c r="T363" s="215"/>
      <c r="V363" s="215"/>
      <c r="W363" s="215"/>
    </row>
    <row r="364" spans="1:25" hidden="1">
      <c r="A364" s="275">
        <v>25</v>
      </c>
      <c r="B364" s="143"/>
      <c r="C364" s="137">
        <v>3041</v>
      </c>
      <c r="D364" s="139" t="s">
        <v>614</v>
      </c>
      <c r="E364" s="701"/>
      <c r="F364" s="700">
        <v>0</v>
      </c>
      <c r="G364" s="700">
        <v>0</v>
      </c>
      <c r="H364" s="700">
        <v>0</v>
      </c>
      <c r="I364" s="476">
        <f t="shared" si="96"/>
        <v>0</v>
      </c>
      <c r="J364" s="221" t="str">
        <f t="shared" si="95"/>
        <v/>
      </c>
      <c r="K364" s="244"/>
      <c r="N364" s="215"/>
      <c r="O364" s="215"/>
      <c r="P364" s="223"/>
      <c r="S364" s="215"/>
      <c r="T364" s="215"/>
      <c r="V364" s="215"/>
      <c r="W364" s="215"/>
    </row>
    <row r="365" spans="1:25" hidden="1">
      <c r="A365" s="275">
        <v>30</v>
      </c>
      <c r="B365" s="136"/>
      <c r="C365" s="137">
        <v>3042</v>
      </c>
      <c r="D365" s="139" t="s">
        <v>615</v>
      </c>
      <c r="E365" s="701"/>
      <c r="F365" s="700">
        <v>0</v>
      </c>
      <c r="G365" s="700">
        <v>0</v>
      </c>
      <c r="H365" s="700">
        <v>0</v>
      </c>
      <c r="I365" s="476">
        <f t="shared" si="96"/>
        <v>0</v>
      </c>
      <c r="J365" s="221" t="str">
        <f t="shared" si="95"/>
        <v/>
      </c>
      <c r="K365" s="244"/>
      <c r="N365" s="215"/>
      <c r="O365" s="215"/>
      <c r="P365" s="223"/>
      <c r="S365" s="215"/>
      <c r="T365" s="215"/>
      <c r="V365" s="215"/>
      <c r="W365" s="215"/>
    </row>
    <row r="366" spans="1:25" hidden="1">
      <c r="A366" s="275">
        <v>35</v>
      </c>
      <c r="B366" s="136"/>
      <c r="C366" s="137">
        <v>3043</v>
      </c>
      <c r="D366" s="139" t="s">
        <v>300</v>
      </c>
      <c r="E366" s="701"/>
      <c r="F366" s="700">
        <v>0</v>
      </c>
      <c r="G366" s="700">
        <v>0</v>
      </c>
      <c r="H366" s="700">
        <v>0</v>
      </c>
      <c r="I366" s="476">
        <f t="shared" si="96"/>
        <v>0</v>
      </c>
      <c r="J366" s="221" t="str">
        <f t="shared" si="95"/>
        <v/>
      </c>
      <c r="K366" s="244"/>
      <c r="N366" s="215"/>
      <c r="O366" s="215"/>
      <c r="P366" s="223"/>
      <c r="S366" s="215"/>
      <c r="T366" s="215"/>
      <c r="V366" s="215"/>
      <c r="W366" s="215"/>
    </row>
    <row r="367" spans="1:25" hidden="1">
      <c r="A367" s="275">
        <v>36</v>
      </c>
      <c r="B367" s="136"/>
      <c r="C367" s="137">
        <v>3048</v>
      </c>
      <c r="D367" s="139" t="s">
        <v>301</v>
      </c>
      <c r="E367" s="701"/>
      <c r="F367" s="700">
        <v>0</v>
      </c>
      <c r="G367" s="700">
        <v>0</v>
      </c>
      <c r="H367" s="700">
        <v>0</v>
      </c>
      <c r="I367" s="476">
        <f t="shared" si="96"/>
        <v>0</v>
      </c>
      <c r="J367" s="221" t="str">
        <f t="shared" si="95"/>
        <v/>
      </c>
      <c r="K367" s="244"/>
      <c r="N367" s="215"/>
      <c r="O367" s="215"/>
      <c r="P367" s="223"/>
      <c r="S367" s="215"/>
      <c r="T367" s="215"/>
      <c r="V367" s="215"/>
      <c r="W367" s="215"/>
    </row>
    <row r="368" spans="1:25" hidden="1">
      <c r="A368" s="275">
        <v>45</v>
      </c>
      <c r="B368" s="136"/>
      <c r="C368" s="164">
        <v>3050</v>
      </c>
      <c r="D368" s="165" t="s">
        <v>302</v>
      </c>
      <c r="E368" s="701"/>
      <c r="F368" s="700">
        <v>0</v>
      </c>
      <c r="G368" s="700">
        <v>0</v>
      </c>
      <c r="H368" s="700">
        <v>0</v>
      </c>
      <c r="I368" s="476">
        <f t="shared" si="96"/>
        <v>0</v>
      </c>
      <c r="J368" s="221" t="str">
        <f t="shared" si="95"/>
        <v/>
      </c>
      <c r="K368" s="244"/>
      <c r="N368" s="215"/>
      <c r="O368" s="215"/>
      <c r="P368" s="223"/>
      <c r="S368" s="215"/>
      <c r="T368" s="215"/>
      <c r="V368" s="215"/>
      <c r="W368" s="215"/>
    </row>
    <row r="369" spans="1:25" hidden="1">
      <c r="A369" s="275">
        <v>50</v>
      </c>
      <c r="B369" s="136"/>
      <c r="C369" s="137">
        <v>3061</v>
      </c>
      <c r="D369" s="139" t="s">
        <v>303</v>
      </c>
      <c r="E369" s="701"/>
      <c r="F369" s="700">
        <v>0</v>
      </c>
      <c r="G369" s="700">
        <v>0</v>
      </c>
      <c r="H369" s="700">
        <v>0</v>
      </c>
      <c r="I369" s="476">
        <f t="shared" si="96"/>
        <v>0</v>
      </c>
      <c r="J369" s="221" t="str">
        <f t="shared" si="95"/>
        <v/>
      </c>
      <c r="K369" s="244"/>
      <c r="N369" s="215"/>
      <c r="O369" s="215"/>
      <c r="P369" s="223"/>
      <c r="S369" s="215"/>
      <c r="T369" s="215"/>
      <c r="V369" s="215"/>
      <c r="W369" s="215"/>
    </row>
    <row r="370" spans="1:25" hidden="1">
      <c r="A370" s="275">
        <v>60</v>
      </c>
      <c r="B370" s="136"/>
      <c r="C370" s="164">
        <v>3081</v>
      </c>
      <c r="D370" s="165" t="s">
        <v>304</v>
      </c>
      <c r="E370" s="701"/>
      <c r="F370" s="700">
        <v>0</v>
      </c>
      <c r="G370" s="700">
        <v>0</v>
      </c>
      <c r="H370" s="700">
        <v>0</v>
      </c>
      <c r="I370" s="476">
        <f t="shared" si="96"/>
        <v>0</v>
      </c>
      <c r="J370" s="221" t="str">
        <f t="shared" si="95"/>
        <v/>
      </c>
      <c r="K370" s="244"/>
      <c r="N370" s="215"/>
      <c r="O370" s="215"/>
      <c r="P370" s="223"/>
      <c r="S370" s="215"/>
      <c r="T370" s="215"/>
      <c r="V370" s="215"/>
      <c r="W370" s="215"/>
    </row>
    <row r="371" spans="1:25" hidden="1">
      <c r="A371" s="275"/>
      <c r="B371" s="136"/>
      <c r="C371" s="137">
        <v>3082</v>
      </c>
      <c r="D371" s="139" t="s">
        <v>305</v>
      </c>
      <c r="E371" s="701"/>
      <c r="F371" s="700">
        <v>0</v>
      </c>
      <c r="G371" s="700">
        <v>0</v>
      </c>
      <c r="H371" s="700">
        <v>0</v>
      </c>
      <c r="I371" s="476">
        <f t="shared" si="96"/>
        <v>0</v>
      </c>
      <c r="J371" s="221" t="str">
        <f t="shared" si="95"/>
        <v/>
      </c>
      <c r="K371" s="244"/>
      <c r="N371" s="215"/>
      <c r="O371" s="215"/>
      <c r="P371" s="223"/>
      <c r="S371" s="215"/>
      <c r="T371" s="215"/>
      <c r="V371" s="215"/>
      <c r="W371" s="215"/>
    </row>
    <row r="372" spans="1:25" hidden="1">
      <c r="A372" s="275">
        <v>65</v>
      </c>
      <c r="B372" s="136"/>
      <c r="C372" s="137">
        <v>3083</v>
      </c>
      <c r="D372" s="139" t="s">
        <v>306</v>
      </c>
      <c r="E372" s="701"/>
      <c r="F372" s="700">
        <v>0</v>
      </c>
      <c r="G372" s="700">
        <v>0</v>
      </c>
      <c r="H372" s="700">
        <v>0</v>
      </c>
      <c r="I372" s="476">
        <f t="shared" si="96"/>
        <v>0</v>
      </c>
      <c r="J372" s="221" t="str">
        <f t="shared" si="95"/>
        <v/>
      </c>
      <c r="K372" s="244"/>
      <c r="N372" s="215"/>
      <c r="O372" s="215"/>
      <c r="P372" s="223"/>
      <c r="S372" s="215"/>
      <c r="T372" s="215"/>
      <c r="V372" s="215"/>
      <c r="W372" s="215"/>
    </row>
    <row r="373" spans="1:25" hidden="1">
      <c r="A373" s="275">
        <v>65</v>
      </c>
      <c r="B373" s="136"/>
      <c r="C373" s="137">
        <v>3089</v>
      </c>
      <c r="D373" s="514" t="s">
        <v>307</v>
      </c>
      <c r="E373" s="701"/>
      <c r="F373" s="700">
        <v>0</v>
      </c>
      <c r="G373" s="700">
        <v>0</v>
      </c>
      <c r="H373" s="700">
        <v>0</v>
      </c>
      <c r="I373" s="476">
        <f t="shared" si="96"/>
        <v>0</v>
      </c>
      <c r="J373" s="221" t="str">
        <f t="shared" si="95"/>
        <v/>
      </c>
      <c r="K373" s="244"/>
      <c r="N373" s="215"/>
      <c r="O373" s="215"/>
      <c r="P373" s="223"/>
      <c r="S373" s="215"/>
      <c r="T373" s="215"/>
      <c r="V373" s="215"/>
      <c r="W373" s="215"/>
    </row>
    <row r="374" spans="1:25" hidden="1">
      <c r="A374" s="275">
        <v>65</v>
      </c>
      <c r="B374" s="136"/>
      <c r="C374" s="142">
        <v>3090</v>
      </c>
      <c r="D374" s="141" t="s">
        <v>359</v>
      </c>
      <c r="E374" s="701"/>
      <c r="F374" s="700">
        <v>0</v>
      </c>
      <c r="G374" s="700">
        <v>0</v>
      </c>
      <c r="H374" s="700">
        <v>0</v>
      </c>
      <c r="I374" s="476">
        <f t="shared" si="96"/>
        <v>0</v>
      </c>
      <c r="J374" s="221" t="str">
        <f t="shared" si="95"/>
        <v/>
      </c>
      <c r="K374" s="244"/>
      <c r="N374" s="215"/>
      <c r="O374" s="215"/>
      <c r="P374" s="223"/>
      <c r="S374" s="215"/>
      <c r="T374" s="215"/>
      <c r="V374" s="215"/>
      <c r="W374" s="215"/>
    </row>
    <row r="375" spans="1:25" s="247" customFormat="1" ht="15.75" hidden="1" customHeight="1">
      <c r="A375" s="318">
        <v>70</v>
      </c>
      <c r="B375" s="728">
        <v>3100</v>
      </c>
      <c r="C375" s="904" t="s">
        <v>308</v>
      </c>
      <c r="D375" s="905"/>
      <c r="E375" s="729"/>
      <c r="F375" s="729">
        <f>SUM(F376:F382)</f>
        <v>0</v>
      </c>
      <c r="G375" s="729">
        <f>SUM(G376:G382)</f>
        <v>0</v>
      </c>
      <c r="H375" s="729">
        <f>SUM(H376:H382)</f>
        <v>0</v>
      </c>
      <c r="I375" s="729">
        <f>SUM(I376:I382)</f>
        <v>0</v>
      </c>
      <c r="J375" s="221" t="str">
        <f t="shared" si="95"/>
        <v/>
      </c>
      <c r="K375" s="244"/>
      <c r="L375" s="215"/>
      <c r="M375" s="215"/>
      <c r="N375" s="219"/>
      <c r="O375" s="219"/>
      <c r="P375" s="223"/>
      <c r="Q375" s="215"/>
      <c r="R375" s="215"/>
      <c r="S375" s="219"/>
      <c r="T375" s="219"/>
      <c r="U375" s="215"/>
      <c r="V375" s="219"/>
      <c r="W375" s="219"/>
      <c r="X375" s="215"/>
      <c r="Y375" s="215"/>
    </row>
    <row r="376" spans="1:25" hidden="1">
      <c r="A376" s="358">
        <v>75</v>
      </c>
      <c r="B376" s="136"/>
      <c r="C376" s="144">
        <v>3110</v>
      </c>
      <c r="D376" s="138" t="s">
        <v>309</v>
      </c>
      <c r="E376" s="701"/>
      <c r="F376" s="700">
        <v>0</v>
      </c>
      <c r="G376" s="700">
        <v>0</v>
      </c>
      <c r="H376" s="700">
        <v>0</v>
      </c>
      <c r="I376" s="476">
        <f t="shared" ref="I376:I382" si="97">F376+G376+H376</f>
        <v>0</v>
      </c>
      <c r="J376" s="221" t="str">
        <f t="shared" si="95"/>
        <v/>
      </c>
      <c r="K376" s="244"/>
      <c r="N376" s="215"/>
      <c r="O376" s="215"/>
      <c r="P376" s="223"/>
      <c r="S376" s="215"/>
      <c r="T376" s="215"/>
      <c r="V376" s="215"/>
      <c r="W376" s="215"/>
    </row>
    <row r="377" spans="1:25" hidden="1">
      <c r="A377" s="260">
        <v>80</v>
      </c>
      <c r="B377" s="187"/>
      <c r="C377" s="164">
        <v>3111</v>
      </c>
      <c r="D377" s="188" t="s">
        <v>1019</v>
      </c>
      <c r="E377" s="701"/>
      <c r="F377" s="449"/>
      <c r="G377" s="700">
        <v>0</v>
      </c>
      <c r="H377" s="700">
        <v>0</v>
      </c>
      <c r="I377" s="476">
        <f t="shared" si="97"/>
        <v>0</v>
      </c>
      <c r="J377" s="221" t="str">
        <f t="shared" si="95"/>
        <v/>
      </c>
      <c r="K377" s="244"/>
      <c r="N377" s="215"/>
      <c r="O377" s="215"/>
      <c r="P377" s="223"/>
      <c r="S377" s="215"/>
      <c r="T377" s="215"/>
      <c r="V377" s="215"/>
      <c r="W377" s="215"/>
      <c r="Y377" s="247"/>
    </row>
    <row r="378" spans="1:25" ht="31.5" hidden="1">
      <c r="A378" s="260">
        <v>85</v>
      </c>
      <c r="B378" s="187"/>
      <c r="C378" s="137">
        <v>3112</v>
      </c>
      <c r="D378" s="159" t="s">
        <v>1020</v>
      </c>
      <c r="E378" s="701"/>
      <c r="F378" s="700">
        <v>0</v>
      </c>
      <c r="G378" s="245"/>
      <c r="H378" s="700">
        <v>0</v>
      </c>
      <c r="I378" s="476">
        <f t="shared" si="97"/>
        <v>0</v>
      </c>
      <c r="J378" s="221" t="str">
        <f t="shared" si="95"/>
        <v/>
      </c>
      <c r="K378" s="244"/>
      <c r="N378" s="215"/>
      <c r="O378" s="215"/>
      <c r="P378" s="223"/>
      <c r="S378" s="215"/>
      <c r="T378" s="215"/>
      <c r="V378" s="215"/>
      <c r="W378" s="215"/>
    </row>
    <row r="379" spans="1:25" hidden="1">
      <c r="A379" s="260">
        <v>90</v>
      </c>
      <c r="B379" s="187"/>
      <c r="C379" s="137">
        <v>3113</v>
      </c>
      <c r="D379" s="159" t="s">
        <v>310</v>
      </c>
      <c r="E379" s="701"/>
      <c r="F379" s="449"/>
      <c r="G379" s="245"/>
      <c r="H379" s="700">
        <v>0</v>
      </c>
      <c r="I379" s="476">
        <f t="shared" si="97"/>
        <v>0</v>
      </c>
      <c r="J379" s="221" t="str">
        <f t="shared" si="95"/>
        <v/>
      </c>
      <c r="K379" s="244"/>
      <c r="N379" s="215"/>
      <c r="O379" s="215"/>
      <c r="P379" s="223"/>
      <c r="S379" s="215"/>
      <c r="T379" s="215"/>
      <c r="V379" s="215"/>
      <c r="W379" s="215"/>
    </row>
    <row r="380" spans="1:25" ht="31.5" hidden="1">
      <c r="A380" s="260">
        <v>91</v>
      </c>
      <c r="B380" s="187"/>
      <c r="C380" s="137">
        <v>3118</v>
      </c>
      <c r="D380" s="189" t="s">
        <v>1764</v>
      </c>
      <c r="E380" s="701"/>
      <c r="F380" s="465"/>
      <c r="G380" s="359"/>
      <c r="H380" s="700">
        <v>0</v>
      </c>
      <c r="I380" s="476">
        <f t="shared" si="97"/>
        <v>0</v>
      </c>
      <c r="J380" s="221" t="str">
        <f t="shared" si="95"/>
        <v/>
      </c>
      <c r="K380" s="244"/>
      <c r="N380" s="215"/>
      <c r="O380" s="215"/>
      <c r="P380" s="223"/>
      <c r="S380" s="215"/>
      <c r="T380" s="215"/>
      <c r="V380" s="215"/>
      <c r="W380" s="215"/>
    </row>
    <row r="381" spans="1:25" ht="31.5" hidden="1">
      <c r="A381" s="260"/>
      <c r="B381" s="187"/>
      <c r="C381" s="137">
        <v>3128</v>
      </c>
      <c r="D381" s="189" t="s">
        <v>1765</v>
      </c>
      <c r="E381" s="701"/>
      <c r="F381" s="465"/>
      <c r="G381" s="359"/>
      <c r="H381" s="700">
        <v>0</v>
      </c>
      <c r="I381" s="476">
        <f t="shared" si="97"/>
        <v>0</v>
      </c>
      <c r="J381" s="221" t="str">
        <f t="shared" si="95"/>
        <v/>
      </c>
      <c r="K381" s="244"/>
      <c r="N381" s="215"/>
      <c r="O381" s="215"/>
      <c r="P381" s="223"/>
      <c r="S381" s="215"/>
      <c r="T381" s="215"/>
      <c r="V381" s="215"/>
      <c r="W381" s="215"/>
    </row>
    <row r="382" spans="1:25" hidden="1">
      <c r="A382" s="260">
        <v>100</v>
      </c>
      <c r="B382" s="136"/>
      <c r="C382" s="137">
        <v>3120</v>
      </c>
      <c r="D382" s="156" t="s">
        <v>311</v>
      </c>
      <c r="E382" s="701"/>
      <c r="F382" s="465"/>
      <c r="G382" s="359"/>
      <c r="H382" s="700">
        <v>0</v>
      </c>
      <c r="I382" s="476">
        <f t="shared" si="97"/>
        <v>0</v>
      </c>
      <c r="J382" s="221" t="str">
        <f t="shared" si="95"/>
        <v/>
      </c>
      <c r="K382" s="244"/>
      <c r="N382" s="215"/>
      <c r="O382" s="215"/>
      <c r="P382" s="223"/>
      <c r="S382" s="215"/>
      <c r="T382" s="215"/>
      <c r="V382" s="215"/>
      <c r="W382" s="215"/>
    </row>
    <row r="383" spans="1:25" s="247" customFormat="1" ht="32.25" hidden="1" customHeight="1">
      <c r="A383" s="259">
        <v>115</v>
      </c>
      <c r="B383" s="728">
        <v>3200</v>
      </c>
      <c r="C383" s="904" t="s">
        <v>360</v>
      </c>
      <c r="D383" s="905"/>
      <c r="E383" s="729"/>
      <c r="F383" s="729">
        <f>SUM(F384:F387)</f>
        <v>0</v>
      </c>
      <c r="G383" s="729">
        <f>SUM(G384:G387)</f>
        <v>0</v>
      </c>
      <c r="H383" s="729">
        <f>SUM(H384:H387)</f>
        <v>0</v>
      </c>
      <c r="I383" s="729">
        <f>SUM(I384:I387)</f>
        <v>0</v>
      </c>
      <c r="J383" s="221" t="str">
        <f t="shared" si="95"/>
        <v/>
      </c>
      <c r="K383" s="244"/>
      <c r="L383" s="215"/>
      <c r="M383" s="215"/>
      <c r="N383" s="219"/>
      <c r="O383" s="219"/>
      <c r="P383" s="223"/>
      <c r="Q383" s="215"/>
      <c r="R383" s="215"/>
      <c r="S383" s="219"/>
      <c r="T383" s="219"/>
      <c r="U383" s="215"/>
      <c r="V383" s="219"/>
      <c r="W383" s="219"/>
      <c r="X383" s="215"/>
      <c r="Y383" s="215"/>
    </row>
    <row r="384" spans="1:25" hidden="1">
      <c r="A384" s="259">
        <v>120</v>
      </c>
      <c r="B384" s="136"/>
      <c r="C384" s="144">
        <v>3210</v>
      </c>
      <c r="D384" s="147" t="s">
        <v>312</v>
      </c>
      <c r="E384" s="701"/>
      <c r="F384" s="700">
        <v>0</v>
      </c>
      <c r="G384" s="700">
        <v>0</v>
      </c>
      <c r="H384" s="700">
        <v>0</v>
      </c>
      <c r="I384" s="476">
        <f>F384+G384+H384</f>
        <v>0</v>
      </c>
      <c r="J384" s="221" t="str">
        <f t="shared" si="95"/>
        <v/>
      </c>
      <c r="K384" s="244"/>
      <c r="N384" s="215"/>
      <c r="O384" s="215"/>
      <c r="P384" s="223"/>
      <c r="S384" s="215"/>
      <c r="T384" s="215"/>
      <c r="V384" s="215"/>
      <c r="W384" s="215"/>
    </row>
    <row r="385" spans="1:25" hidden="1">
      <c r="A385" s="260">
        <v>125</v>
      </c>
      <c r="B385" s="143"/>
      <c r="C385" s="168">
        <v>3220</v>
      </c>
      <c r="D385" s="170" t="s">
        <v>268</v>
      </c>
      <c r="E385" s="701"/>
      <c r="F385" s="700">
        <v>0</v>
      </c>
      <c r="G385" s="700">
        <v>0</v>
      </c>
      <c r="H385" s="700">
        <v>0</v>
      </c>
      <c r="I385" s="476">
        <f>F385+G385+H385</f>
        <v>0</v>
      </c>
      <c r="J385" s="221" t="str">
        <f t="shared" si="95"/>
        <v/>
      </c>
      <c r="K385" s="244"/>
      <c r="N385" s="215"/>
      <c r="O385" s="215"/>
      <c r="P385" s="223"/>
      <c r="S385" s="215"/>
      <c r="T385" s="215"/>
      <c r="V385" s="215"/>
      <c r="W385" s="215"/>
      <c r="Y385" s="247"/>
    </row>
    <row r="386" spans="1:25" hidden="1">
      <c r="A386" s="260">
        <v>130</v>
      </c>
      <c r="B386" s="136"/>
      <c r="C386" s="137">
        <v>3230</v>
      </c>
      <c r="D386" s="159" t="s">
        <v>361</v>
      </c>
      <c r="E386" s="701"/>
      <c r="F386" s="700">
        <v>0</v>
      </c>
      <c r="G386" s="700">
        <v>0</v>
      </c>
      <c r="H386" s="700">
        <v>0</v>
      </c>
      <c r="I386" s="476">
        <f>F386+G386+H386</f>
        <v>0</v>
      </c>
      <c r="J386" s="221" t="str">
        <f t="shared" si="95"/>
        <v/>
      </c>
      <c r="K386" s="244"/>
      <c r="N386" s="215"/>
      <c r="O386" s="215"/>
      <c r="P386" s="223"/>
      <c r="S386" s="215"/>
      <c r="T386" s="215"/>
      <c r="V386" s="215"/>
      <c r="W386" s="215"/>
    </row>
    <row r="387" spans="1:25" hidden="1">
      <c r="A387" s="275">
        <v>135</v>
      </c>
      <c r="B387" s="136"/>
      <c r="C387" s="137">
        <v>3240</v>
      </c>
      <c r="D387" s="159" t="s">
        <v>362</v>
      </c>
      <c r="E387" s="701"/>
      <c r="F387" s="700">
        <v>0</v>
      </c>
      <c r="G387" s="700">
        <v>0</v>
      </c>
      <c r="H387" s="700">
        <v>0</v>
      </c>
      <c r="I387" s="476">
        <f>F387+G387+H387</f>
        <v>0</v>
      </c>
      <c r="J387" s="221" t="str">
        <f t="shared" si="95"/>
        <v/>
      </c>
      <c r="K387" s="244"/>
      <c r="N387" s="215"/>
      <c r="O387" s="215"/>
      <c r="P387" s="223"/>
      <c r="S387" s="215"/>
      <c r="T387" s="215"/>
      <c r="V387" s="215"/>
      <c r="W387" s="215"/>
    </row>
    <row r="388" spans="1:25" s="247" customFormat="1" ht="32.25" hidden="1" customHeight="1">
      <c r="A388" s="318">
        <v>145</v>
      </c>
      <c r="B388" s="728">
        <v>6000</v>
      </c>
      <c r="C388" s="904" t="s">
        <v>269</v>
      </c>
      <c r="D388" s="905"/>
      <c r="E388" s="729"/>
      <c r="F388" s="729">
        <f>SUM(F389:F390)</f>
        <v>0</v>
      </c>
      <c r="G388" s="729">
        <f>SUM(G389:G390)</f>
        <v>0</v>
      </c>
      <c r="H388" s="729">
        <f>SUM(H389:H390)</f>
        <v>0</v>
      </c>
      <c r="I388" s="729">
        <f>SUM(I389:I390)</f>
        <v>0</v>
      </c>
      <c r="J388" s="221" t="str">
        <f t="shared" si="95"/>
        <v/>
      </c>
      <c r="K388" s="244"/>
      <c r="L388" s="215"/>
      <c r="M388" s="215"/>
      <c r="N388" s="219"/>
      <c r="O388" s="219"/>
      <c r="P388" s="223"/>
      <c r="Q388" s="215"/>
      <c r="R388" s="215"/>
      <c r="S388" s="219"/>
      <c r="T388" s="219"/>
      <c r="U388" s="215"/>
      <c r="V388" s="219"/>
      <c r="W388" s="219"/>
      <c r="X388" s="215"/>
      <c r="Y388" s="215"/>
    </row>
    <row r="389" spans="1:25" hidden="1">
      <c r="A389" s="275">
        <v>150</v>
      </c>
      <c r="B389" s="140"/>
      <c r="C389" s="144">
        <v>6001</v>
      </c>
      <c r="D389" s="138" t="s">
        <v>610</v>
      </c>
      <c r="E389" s="701"/>
      <c r="F389" s="700">
        <v>0</v>
      </c>
      <c r="G389" s="700">
        <v>0</v>
      </c>
      <c r="H389" s="700">
        <v>0</v>
      </c>
      <c r="I389" s="476">
        <f>F389+G389+H389</f>
        <v>0</v>
      </c>
      <c r="J389" s="221" t="str">
        <f t="shared" si="95"/>
        <v/>
      </c>
      <c r="K389" s="244"/>
      <c r="N389" s="215"/>
      <c r="O389" s="215"/>
      <c r="P389" s="223"/>
      <c r="S389" s="215"/>
      <c r="T389" s="215"/>
      <c r="V389" s="215"/>
      <c r="W389" s="215"/>
    </row>
    <row r="390" spans="1:25" hidden="1">
      <c r="A390" s="275">
        <v>155</v>
      </c>
      <c r="B390" s="140"/>
      <c r="C390" s="142">
        <v>6002</v>
      </c>
      <c r="D390" s="146" t="s">
        <v>611</v>
      </c>
      <c r="E390" s="701"/>
      <c r="F390" s="700">
        <v>0</v>
      </c>
      <c r="G390" s="700">
        <v>0</v>
      </c>
      <c r="H390" s="700">
        <v>0</v>
      </c>
      <c r="I390" s="476">
        <f>F390+G390+H390</f>
        <v>0</v>
      </c>
      <c r="J390" s="221" t="str">
        <f t="shared" si="95"/>
        <v/>
      </c>
      <c r="K390" s="244"/>
      <c r="N390" s="215"/>
      <c r="O390" s="215"/>
      <c r="P390" s="223"/>
      <c r="S390" s="215"/>
      <c r="T390" s="215"/>
      <c r="V390" s="215"/>
      <c r="W390" s="215"/>
      <c r="Y390" s="247"/>
    </row>
    <row r="391" spans="1:25" s="247" customFormat="1" ht="15.75" customHeight="1">
      <c r="A391" s="318">
        <v>160</v>
      </c>
      <c r="B391" s="728">
        <v>6100</v>
      </c>
      <c r="C391" s="904" t="s">
        <v>270</v>
      </c>
      <c r="D391" s="905"/>
      <c r="E391" s="729"/>
      <c r="F391" s="729">
        <f>SUM(F392:F395)</f>
        <v>692884</v>
      </c>
      <c r="G391" s="729">
        <f>SUM(G392:G395)</f>
        <v>0</v>
      </c>
      <c r="H391" s="729">
        <f>SUM(H392:H395)</f>
        <v>0</v>
      </c>
      <c r="I391" s="729">
        <f>SUM(I392:I395)</f>
        <v>692884</v>
      </c>
      <c r="J391" s="221">
        <f t="shared" si="95"/>
        <v>1</v>
      </c>
      <c r="K391" s="244"/>
      <c r="L391" s="215"/>
      <c r="M391" s="215"/>
      <c r="N391" s="219"/>
      <c r="O391" s="219"/>
      <c r="P391" s="223"/>
      <c r="Q391" s="215"/>
      <c r="R391" s="215"/>
      <c r="S391" s="219"/>
      <c r="T391" s="219"/>
      <c r="U391" s="215"/>
      <c r="V391" s="219"/>
      <c r="W391" s="219"/>
      <c r="X391" s="215"/>
      <c r="Y391" s="215"/>
    </row>
    <row r="392" spans="1:25" hidden="1">
      <c r="A392" s="275">
        <v>165</v>
      </c>
      <c r="B392" s="140"/>
      <c r="C392" s="144">
        <v>6101</v>
      </c>
      <c r="D392" s="138" t="s">
        <v>1052</v>
      </c>
      <c r="E392" s="701"/>
      <c r="F392" s="449"/>
      <c r="G392" s="245"/>
      <c r="H392" s="700">
        <v>0</v>
      </c>
      <c r="I392" s="476">
        <f>F392+G392+H392</f>
        <v>0</v>
      </c>
      <c r="J392" s="221" t="str">
        <f t="shared" si="95"/>
        <v/>
      </c>
      <c r="K392" s="244"/>
      <c r="N392" s="215"/>
      <c r="O392" s="215"/>
      <c r="P392" s="223"/>
      <c r="S392" s="215"/>
      <c r="T392" s="215"/>
      <c r="V392" s="215"/>
      <c r="W392" s="215"/>
    </row>
    <row r="393" spans="1:25" hidden="1">
      <c r="A393" s="275">
        <v>170</v>
      </c>
      <c r="B393" s="140"/>
      <c r="C393" s="137">
        <v>6102</v>
      </c>
      <c r="D393" s="145" t="s">
        <v>1053</v>
      </c>
      <c r="E393" s="701"/>
      <c r="F393" s="449"/>
      <c r="G393" s="245"/>
      <c r="H393" s="700">
        <v>0</v>
      </c>
      <c r="I393" s="476">
        <f>F393+G393+H393</f>
        <v>0</v>
      </c>
      <c r="J393" s="221" t="str">
        <f t="shared" si="95"/>
        <v/>
      </c>
      <c r="K393" s="244"/>
      <c r="N393" s="215"/>
      <c r="O393" s="215"/>
      <c r="P393" s="223"/>
      <c r="S393" s="215"/>
      <c r="T393" s="215"/>
      <c r="V393" s="215"/>
      <c r="W393" s="215"/>
      <c r="Y393" s="247"/>
    </row>
    <row r="394" spans="1:25" hidden="1">
      <c r="A394" s="275"/>
      <c r="B394" s="140"/>
      <c r="C394" s="137">
        <v>6105</v>
      </c>
      <c r="D394" s="145" t="s">
        <v>914</v>
      </c>
      <c r="E394" s="701"/>
      <c r="F394" s="449"/>
      <c r="G394" s="245"/>
      <c r="H394" s="700">
        <v>0</v>
      </c>
      <c r="I394" s="476">
        <f>F394+G394+H394</f>
        <v>0</v>
      </c>
      <c r="J394" s="221" t="str">
        <f t="shared" si="95"/>
        <v/>
      </c>
      <c r="K394" s="244"/>
      <c r="N394" s="215"/>
      <c r="O394" s="215"/>
      <c r="P394" s="223"/>
      <c r="S394" s="215"/>
      <c r="T394" s="215"/>
      <c r="V394" s="215"/>
      <c r="W394" s="215"/>
      <c r="Y394" s="247"/>
    </row>
    <row r="395" spans="1:25">
      <c r="A395" s="275">
        <v>180</v>
      </c>
      <c r="B395" s="143"/>
      <c r="C395" s="142">
        <v>6109</v>
      </c>
      <c r="D395" s="146" t="s">
        <v>271</v>
      </c>
      <c r="E395" s="701"/>
      <c r="F395" s="465">
        <v>692884</v>
      </c>
      <c r="G395" s="359"/>
      <c r="H395" s="700">
        <v>0</v>
      </c>
      <c r="I395" s="476">
        <f>F395+G395+H395</f>
        <v>692884</v>
      </c>
      <c r="J395" s="221">
        <f t="shared" si="95"/>
        <v>1</v>
      </c>
      <c r="K395" s="244"/>
      <c r="N395" s="215"/>
      <c r="O395" s="215"/>
      <c r="P395" s="223"/>
      <c r="S395" s="215"/>
      <c r="T395" s="215"/>
      <c r="V395" s="215"/>
      <c r="W395" s="215"/>
    </row>
    <row r="396" spans="1:25" s="247" customFormat="1" ht="32.25" hidden="1" customHeight="1">
      <c r="A396" s="259">
        <v>185</v>
      </c>
      <c r="B396" s="728">
        <v>6200</v>
      </c>
      <c r="C396" s="904" t="s">
        <v>272</v>
      </c>
      <c r="D396" s="905"/>
      <c r="E396" s="729"/>
      <c r="F396" s="729">
        <f>SUM(F397:F398)</f>
        <v>0</v>
      </c>
      <c r="G396" s="729">
        <f>SUM(G397:G398)</f>
        <v>0</v>
      </c>
      <c r="H396" s="729">
        <f>SUM(H397:H398)</f>
        <v>0</v>
      </c>
      <c r="I396" s="729">
        <f>SUM(I397:I398)</f>
        <v>0</v>
      </c>
      <c r="J396" s="221" t="str">
        <f t="shared" si="95"/>
        <v/>
      </c>
      <c r="K396" s="244"/>
      <c r="L396" s="215"/>
      <c r="M396" s="215"/>
      <c r="N396" s="219"/>
      <c r="O396" s="219"/>
      <c r="P396" s="223"/>
      <c r="Q396" s="215"/>
      <c r="R396" s="215"/>
      <c r="S396" s="219"/>
      <c r="T396" s="219"/>
      <c r="U396" s="215"/>
      <c r="V396" s="219"/>
      <c r="W396" s="219"/>
      <c r="X396" s="215"/>
      <c r="Y396" s="215"/>
    </row>
    <row r="397" spans="1:25" hidden="1">
      <c r="A397" s="260">
        <v>190</v>
      </c>
      <c r="B397" s="192"/>
      <c r="C397" s="144">
        <v>6201</v>
      </c>
      <c r="D397" s="486" t="s">
        <v>1816</v>
      </c>
      <c r="E397" s="701"/>
      <c r="F397" s="449"/>
      <c r="G397" s="245"/>
      <c r="H397" s="700">
        <v>0</v>
      </c>
      <c r="I397" s="476">
        <f>F397+G397+H397</f>
        <v>0</v>
      </c>
      <c r="J397" s="221" t="str">
        <f t="shared" si="95"/>
        <v/>
      </c>
      <c r="K397" s="244"/>
      <c r="N397" s="215"/>
      <c r="O397" s="215"/>
      <c r="P397" s="223"/>
      <c r="S397" s="215"/>
      <c r="T397" s="215"/>
      <c r="V397" s="215"/>
      <c r="W397" s="215"/>
    </row>
    <row r="398" spans="1:25" hidden="1">
      <c r="A398" s="260">
        <v>195</v>
      </c>
      <c r="B398" s="136"/>
      <c r="C398" s="142">
        <v>6202</v>
      </c>
      <c r="D398" s="487" t="s">
        <v>1817</v>
      </c>
      <c r="E398" s="701"/>
      <c r="F398" s="449"/>
      <c r="G398" s="245"/>
      <c r="H398" s="700">
        <v>0</v>
      </c>
      <c r="I398" s="476">
        <f>F398+G398+H398</f>
        <v>0</v>
      </c>
      <c r="J398" s="221" t="str">
        <f t="shared" si="95"/>
        <v/>
      </c>
      <c r="K398" s="244"/>
      <c r="N398" s="215"/>
      <c r="O398" s="215"/>
      <c r="P398" s="223"/>
      <c r="S398" s="215"/>
      <c r="T398" s="215"/>
      <c r="V398" s="215"/>
      <c r="W398" s="215"/>
      <c r="Y398" s="247"/>
    </row>
    <row r="399" spans="1:25" s="247" customFormat="1" ht="21.75" hidden="1" customHeight="1">
      <c r="A399" s="259">
        <v>200</v>
      </c>
      <c r="B399" s="728">
        <v>6300</v>
      </c>
      <c r="C399" s="904" t="s">
        <v>273</v>
      </c>
      <c r="D399" s="905"/>
      <c r="E399" s="729"/>
      <c r="F399" s="729">
        <f>SUM(F400:F401)</f>
        <v>0</v>
      </c>
      <c r="G399" s="729">
        <f>SUM(G400:G401)</f>
        <v>0</v>
      </c>
      <c r="H399" s="729">
        <f>SUM(H400:H401)</f>
        <v>0</v>
      </c>
      <c r="I399" s="729">
        <f>SUM(I400:I401)</f>
        <v>0</v>
      </c>
      <c r="J399" s="221" t="str">
        <f t="shared" si="95"/>
        <v/>
      </c>
      <c r="K399" s="244"/>
      <c r="L399" s="215"/>
      <c r="M399" s="215"/>
      <c r="N399" s="219"/>
      <c r="O399" s="219"/>
      <c r="P399" s="223"/>
      <c r="Q399" s="215"/>
      <c r="R399" s="215"/>
      <c r="S399" s="219"/>
      <c r="T399" s="219"/>
      <c r="U399" s="215"/>
      <c r="V399" s="219"/>
      <c r="W399" s="219"/>
      <c r="X399" s="215"/>
      <c r="Y399" s="215"/>
    </row>
    <row r="400" spans="1:25" ht="18.75" hidden="1" customHeight="1">
      <c r="A400" s="260">
        <v>205</v>
      </c>
      <c r="B400" s="136"/>
      <c r="C400" s="144">
        <v>6301</v>
      </c>
      <c r="D400" s="486" t="s">
        <v>1816</v>
      </c>
      <c r="E400" s="701"/>
      <c r="F400" s="700">
        <v>0</v>
      </c>
      <c r="G400" s="700">
        <v>0</v>
      </c>
      <c r="H400" s="700">
        <v>0</v>
      </c>
      <c r="I400" s="476">
        <f>F400+G400+H400</f>
        <v>0</v>
      </c>
      <c r="J400" s="221" t="str">
        <f t="shared" si="95"/>
        <v/>
      </c>
      <c r="K400" s="244"/>
      <c r="N400" s="215"/>
      <c r="O400" s="215"/>
      <c r="P400" s="223"/>
      <c r="S400" s="215"/>
      <c r="T400" s="215"/>
      <c r="V400" s="215"/>
      <c r="W400" s="215"/>
    </row>
    <row r="401" spans="1:25" ht="20.25" hidden="1" customHeight="1">
      <c r="A401" s="275">
        <v>206</v>
      </c>
      <c r="B401" s="136"/>
      <c r="C401" s="142">
        <v>6302</v>
      </c>
      <c r="D401" s="487" t="s">
        <v>612</v>
      </c>
      <c r="E401" s="701"/>
      <c r="F401" s="700">
        <v>0</v>
      </c>
      <c r="G401" s="700">
        <v>0</v>
      </c>
      <c r="H401" s="700">
        <v>0</v>
      </c>
      <c r="I401" s="476">
        <f>F401+G401+H401</f>
        <v>0</v>
      </c>
      <c r="J401" s="221" t="str">
        <f t="shared" si="95"/>
        <v/>
      </c>
      <c r="K401" s="244"/>
      <c r="N401" s="215"/>
      <c r="O401" s="215"/>
      <c r="P401" s="223"/>
      <c r="S401" s="215"/>
      <c r="T401" s="215"/>
      <c r="V401" s="215"/>
      <c r="W401" s="215"/>
      <c r="Y401" s="247"/>
    </row>
    <row r="402" spans="1:25" s="361" customFormat="1" ht="30.75" hidden="1" customHeight="1">
      <c r="A402" s="263">
        <v>210</v>
      </c>
      <c r="B402" s="728">
        <v>6400</v>
      </c>
      <c r="C402" s="904" t="s">
        <v>274</v>
      </c>
      <c r="D402" s="905"/>
      <c r="E402" s="729"/>
      <c r="F402" s="729">
        <f>SUM(F403:F404)</f>
        <v>0</v>
      </c>
      <c r="G402" s="729">
        <f>SUM(G403:G404)</f>
        <v>0</v>
      </c>
      <c r="H402" s="729">
        <f>SUM(H403:H404)</f>
        <v>0</v>
      </c>
      <c r="I402" s="729">
        <f>SUM(I403:I404)</f>
        <v>0</v>
      </c>
      <c r="J402" s="221" t="str">
        <f t="shared" si="95"/>
        <v/>
      </c>
      <c r="K402" s="244"/>
      <c r="L402" s="265"/>
      <c r="M402" s="265"/>
      <c r="N402" s="219"/>
      <c r="O402" s="219"/>
      <c r="P402" s="223"/>
      <c r="Q402" s="215"/>
      <c r="R402" s="215"/>
      <c r="S402" s="219"/>
      <c r="T402" s="219"/>
      <c r="U402" s="215"/>
      <c r="V402" s="219"/>
      <c r="W402" s="219"/>
      <c r="X402" s="215"/>
      <c r="Y402" s="215"/>
    </row>
    <row r="403" spans="1:25" s="273" customFormat="1" hidden="1">
      <c r="A403" s="266">
        <v>211</v>
      </c>
      <c r="B403" s="143"/>
      <c r="C403" s="193">
        <v>6401</v>
      </c>
      <c r="D403" s="488" t="s">
        <v>613</v>
      </c>
      <c r="E403" s="701"/>
      <c r="F403" s="449"/>
      <c r="G403" s="245"/>
      <c r="H403" s="700">
        <v>0</v>
      </c>
      <c r="I403" s="476">
        <f>F403+G403+H403</f>
        <v>0</v>
      </c>
      <c r="J403" s="221" t="str">
        <f t="shared" si="95"/>
        <v/>
      </c>
      <c r="K403" s="244"/>
      <c r="L403" s="268"/>
      <c r="M403" s="215"/>
      <c r="N403" s="219"/>
      <c r="O403" s="219"/>
      <c r="P403" s="223"/>
      <c r="Q403" s="215"/>
      <c r="R403" s="215"/>
      <c r="S403" s="219"/>
      <c r="T403" s="219"/>
      <c r="U403" s="215"/>
      <c r="V403" s="219"/>
      <c r="W403" s="219"/>
      <c r="X403" s="215"/>
      <c r="Y403" s="215"/>
    </row>
    <row r="404" spans="1:25" s="273" customFormat="1" hidden="1">
      <c r="A404" s="266">
        <v>212</v>
      </c>
      <c r="B404" s="143"/>
      <c r="C404" s="194">
        <v>6402</v>
      </c>
      <c r="D404" s="489" t="s">
        <v>612</v>
      </c>
      <c r="E404" s="701"/>
      <c r="F404" s="449"/>
      <c r="G404" s="245"/>
      <c r="H404" s="700">
        <v>0</v>
      </c>
      <c r="I404" s="476">
        <f>F404+G404+H404</f>
        <v>0</v>
      </c>
      <c r="J404" s="221" t="str">
        <f t="shared" si="95"/>
        <v/>
      </c>
      <c r="K404" s="244"/>
      <c r="L404" s="268"/>
      <c r="M404" s="215"/>
      <c r="N404" s="219"/>
      <c r="O404" s="219"/>
      <c r="P404" s="223"/>
      <c r="Q404" s="215"/>
      <c r="R404" s="215"/>
      <c r="S404" s="219"/>
      <c r="T404" s="219"/>
      <c r="U404" s="215"/>
      <c r="V404" s="219"/>
      <c r="W404" s="219"/>
      <c r="X404" s="215"/>
      <c r="Y404" s="361"/>
    </row>
    <row r="405" spans="1:25" s="361" customFormat="1" ht="15.75" hidden="1" customHeight="1">
      <c r="A405" s="362">
        <v>213</v>
      </c>
      <c r="B405" s="728">
        <v>6500</v>
      </c>
      <c r="C405" s="904" t="s">
        <v>1022</v>
      </c>
      <c r="D405" s="905"/>
      <c r="E405" s="729"/>
      <c r="F405" s="776"/>
      <c r="G405" s="776"/>
      <c r="H405" s="729"/>
      <c r="I405" s="729">
        <f>F405+G405+H405</f>
        <v>0</v>
      </c>
      <c r="J405" s="221" t="str">
        <f t="shared" si="95"/>
        <v/>
      </c>
      <c r="K405" s="244"/>
      <c r="L405" s="265"/>
      <c r="M405" s="265"/>
      <c r="N405" s="219"/>
      <c r="O405" s="219"/>
      <c r="P405" s="223"/>
      <c r="Q405" s="215"/>
      <c r="R405" s="215"/>
      <c r="S405" s="219"/>
      <c r="T405" s="219"/>
      <c r="U405" s="215"/>
      <c r="V405" s="219"/>
      <c r="W405" s="219"/>
      <c r="X405" s="215"/>
      <c r="Y405" s="273"/>
    </row>
    <row r="406" spans="1:25" s="247" customFormat="1" ht="21.75" hidden="1" customHeight="1">
      <c r="A406" s="259">
        <v>215</v>
      </c>
      <c r="B406" s="728">
        <v>6600</v>
      </c>
      <c r="C406" s="904" t="s">
        <v>1023</v>
      </c>
      <c r="D406" s="905"/>
      <c r="E406" s="729"/>
      <c r="F406" s="729">
        <f>SUM(F407:F408)</f>
        <v>0</v>
      </c>
      <c r="G406" s="729">
        <f>SUM(G407:G408)</f>
        <v>0</v>
      </c>
      <c r="H406" s="729">
        <f>SUM(H407:H408)</f>
        <v>0</v>
      </c>
      <c r="I406" s="729">
        <f>SUM(I407:I408)</f>
        <v>0</v>
      </c>
      <c r="J406" s="221" t="str">
        <f t="shared" si="95"/>
        <v/>
      </c>
      <c r="K406" s="244"/>
      <c r="L406" s="215"/>
      <c r="M406" s="215"/>
      <c r="N406" s="219"/>
      <c r="O406" s="219"/>
      <c r="P406" s="223"/>
      <c r="Q406" s="215"/>
      <c r="R406" s="215"/>
      <c r="S406" s="219"/>
      <c r="T406" s="219"/>
      <c r="U406" s="215"/>
      <c r="V406" s="219"/>
      <c r="W406" s="219"/>
      <c r="X406" s="215"/>
      <c r="Y406" s="273"/>
    </row>
    <row r="407" spans="1:25" hidden="1">
      <c r="A407" s="262">
        <v>220</v>
      </c>
      <c r="B407" s="136"/>
      <c r="C407" s="144">
        <v>6601</v>
      </c>
      <c r="D407" s="138" t="s">
        <v>275</v>
      </c>
      <c r="E407" s="701"/>
      <c r="F407" s="700">
        <v>0</v>
      </c>
      <c r="G407" s="700">
        <v>0</v>
      </c>
      <c r="H407" s="700">
        <v>0</v>
      </c>
      <c r="I407" s="476">
        <f>F407+G407+H407</f>
        <v>0</v>
      </c>
      <c r="J407" s="221" t="str">
        <f t="shared" si="95"/>
        <v/>
      </c>
      <c r="K407" s="244"/>
      <c r="N407" s="215"/>
      <c r="O407" s="215"/>
      <c r="P407" s="223"/>
      <c r="S407" s="215"/>
      <c r="T407" s="215"/>
      <c r="V407" s="215"/>
      <c r="W407" s="215"/>
      <c r="Y407" s="361"/>
    </row>
    <row r="408" spans="1:25" hidden="1">
      <c r="A408" s="260">
        <v>225</v>
      </c>
      <c r="B408" s="136"/>
      <c r="C408" s="142">
        <v>6602</v>
      </c>
      <c r="D408" s="146" t="s">
        <v>276</v>
      </c>
      <c r="E408" s="701"/>
      <c r="F408" s="700">
        <v>0</v>
      </c>
      <c r="G408" s="700">
        <v>0</v>
      </c>
      <c r="H408" s="700">
        <v>0</v>
      </c>
      <c r="I408" s="476">
        <f>F408+G408+H408</f>
        <v>0</v>
      </c>
      <c r="J408" s="221" t="str">
        <f t="shared" si="95"/>
        <v/>
      </c>
      <c r="K408" s="244"/>
      <c r="N408" s="215"/>
      <c r="O408" s="215"/>
      <c r="P408" s="223"/>
      <c r="S408" s="215"/>
      <c r="T408" s="215"/>
      <c r="V408" s="215"/>
      <c r="W408" s="215"/>
      <c r="Y408" s="247"/>
    </row>
    <row r="409" spans="1:25" s="247" customFormat="1" ht="21.75" hidden="1" customHeight="1">
      <c r="A409" s="259">
        <v>215</v>
      </c>
      <c r="B409" s="728">
        <v>6700</v>
      </c>
      <c r="C409" s="904" t="s">
        <v>1054</v>
      </c>
      <c r="D409" s="905"/>
      <c r="E409" s="729"/>
      <c r="F409" s="729">
        <f>SUM(F410:F411)</f>
        <v>0</v>
      </c>
      <c r="G409" s="729">
        <f>SUM(G410:G411)</f>
        <v>0</v>
      </c>
      <c r="H409" s="729">
        <f>SUM(H410:H411)</f>
        <v>0</v>
      </c>
      <c r="I409" s="729">
        <f>SUM(I410:I411)</f>
        <v>0</v>
      </c>
      <c r="J409" s="221" t="str">
        <f t="shared" si="95"/>
        <v/>
      </c>
      <c r="K409" s="244"/>
      <c r="L409" s="215"/>
      <c r="M409" s="215"/>
      <c r="N409" s="219"/>
      <c r="O409" s="219"/>
      <c r="P409" s="223"/>
      <c r="Q409" s="215"/>
      <c r="R409" s="215"/>
      <c r="S409" s="219"/>
      <c r="T409" s="219"/>
      <c r="U409" s="215"/>
      <c r="V409" s="219"/>
      <c r="W409" s="219"/>
      <c r="X409" s="215"/>
      <c r="Y409" s="215"/>
    </row>
    <row r="410" spans="1:25" hidden="1">
      <c r="A410" s="262">
        <v>220</v>
      </c>
      <c r="B410" s="136"/>
      <c r="C410" s="144">
        <v>6701</v>
      </c>
      <c r="D410" s="138" t="s">
        <v>1055</v>
      </c>
      <c r="E410" s="701"/>
      <c r="F410" s="449"/>
      <c r="G410" s="245"/>
      <c r="H410" s="700">
        <v>0</v>
      </c>
      <c r="I410" s="476">
        <f>F410+G410+H410</f>
        <v>0</v>
      </c>
      <c r="J410" s="221" t="str">
        <f t="shared" si="95"/>
        <v/>
      </c>
      <c r="K410" s="244"/>
      <c r="N410" s="215"/>
      <c r="O410" s="215"/>
      <c r="P410" s="223"/>
      <c r="S410" s="215"/>
      <c r="T410" s="215"/>
      <c r="V410" s="215"/>
      <c r="W410" s="215"/>
    </row>
    <row r="411" spans="1:25" hidden="1">
      <c r="A411" s="260">
        <v>225</v>
      </c>
      <c r="B411" s="136"/>
      <c r="C411" s="142">
        <v>6702</v>
      </c>
      <c r="D411" s="146" t="s">
        <v>363</v>
      </c>
      <c r="E411" s="701"/>
      <c r="F411" s="449"/>
      <c r="G411" s="245"/>
      <c r="H411" s="700">
        <v>0</v>
      </c>
      <c r="I411" s="476">
        <f>F411+G411+H411</f>
        <v>0</v>
      </c>
      <c r="J411" s="221" t="str">
        <f t="shared" si="95"/>
        <v/>
      </c>
      <c r="K411" s="244"/>
      <c r="N411" s="215"/>
      <c r="O411" s="215"/>
      <c r="P411" s="223"/>
      <c r="S411" s="215"/>
      <c r="T411" s="215"/>
      <c r="V411" s="215"/>
      <c r="W411" s="215"/>
      <c r="Y411" s="247"/>
    </row>
    <row r="412" spans="1:25" s="247" customFormat="1" ht="22.5" hidden="1" customHeight="1">
      <c r="A412" s="259">
        <v>230</v>
      </c>
      <c r="B412" s="728">
        <v>6900</v>
      </c>
      <c r="C412" s="904" t="s">
        <v>277</v>
      </c>
      <c r="D412" s="905"/>
      <c r="E412" s="729"/>
      <c r="F412" s="729">
        <f>SUM(F413:F418)</f>
        <v>0</v>
      </c>
      <c r="G412" s="729">
        <f>SUM(G413:G418)</f>
        <v>0</v>
      </c>
      <c r="H412" s="729">
        <f>SUM(H413:H418)</f>
        <v>0</v>
      </c>
      <c r="I412" s="729">
        <f>SUM(I413:I418)</f>
        <v>0</v>
      </c>
      <c r="J412" s="221" t="str">
        <f t="shared" si="95"/>
        <v/>
      </c>
      <c r="K412" s="244"/>
      <c r="L412" s="215"/>
      <c r="M412" s="215"/>
      <c r="N412" s="219"/>
      <c r="O412" s="219"/>
      <c r="P412" s="223"/>
      <c r="Q412" s="215"/>
      <c r="R412" s="215"/>
      <c r="S412" s="219"/>
      <c r="T412" s="219"/>
      <c r="U412" s="215"/>
      <c r="V412" s="219"/>
      <c r="W412" s="219"/>
      <c r="X412" s="215"/>
      <c r="Y412" s="215"/>
    </row>
    <row r="413" spans="1:25" hidden="1">
      <c r="A413" s="260">
        <v>235</v>
      </c>
      <c r="B413" s="152"/>
      <c r="C413" s="195">
        <v>6901</v>
      </c>
      <c r="D413" s="138" t="s">
        <v>1056</v>
      </c>
      <c r="E413" s="701"/>
      <c r="F413" s="700">
        <v>0</v>
      </c>
      <c r="G413" s="700">
        <v>0</v>
      </c>
      <c r="H413" s="700">
        <v>0</v>
      </c>
      <c r="I413" s="476">
        <f t="shared" ref="I413:I418" si="98">F413+G413+H413</f>
        <v>0</v>
      </c>
      <c r="J413" s="221" t="str">
        <f t="shared" si="95"/>
        <v/>
      </c>
      <c r="K413" s="244"/>
      <c r="N413" s="215"/>
      <c r="O413" s="215"/>
      <c r="P413" s="223"/>
      <c r="S413" s="215"/>
      <c r="T413" s="215"/>
      <c r="V413" s="215"/>
      <c r="W413" s="215"/>
    </row>
    <row r="414" spans="1:25" ht="21" hidden="1" customHeight="1">
      <c r="A414" s="260">
        <v>240</v>
      </c>
      <c r="B414" s="152"/>
      <c r="C414" s="137">
        <v>6905</v>
      </c>
      <c r="D414" s="145" t="s">
        <v>1024</v>
      </c>
      <c r="E414" s="701"/>
      <c r="F414" s="700">
        <v>0</v>
      </c>
      <c r="G414" s="700">
        <v>0</v>
      </c>
      <c r="H414" s="700">
        <v>0</v>
      </c>
      <c r="I414" s="476">
        <f t="shared" si="98"/>
        <v>0</v>
      </c>
      <c r="J414" s="221" t="str">
        <f t="shared" si="95"/>
        <v/>
      </c>
      <c r="K414" s="244"/>
      <c r="N414" s="215"/>
      <c r="O414" s="215"/>
      <c r="P414" s="223"/>
      <c r="S414" s="215"/>
      <c r="T414" s="215"/>
      <c r="V414" s="215"/>
      <c r="W414" s="215"/>
      <c r="Y414" s="247"/>
    </row>
    <row r="415" spans="1:25" ht="21" hidden="1" customHeight="1">
      <c r="A415" s="260">
        <v>240</v>
      </c>
      <c r="B415" s="152"/>
      <c r="C415" s="137">
        <v>6906</v>
      </c>
      <c r="D415" s="145" t="s">
        <v>79</v>
      </c>
      <c r="E415" s="701"/>
      <c r="F415" s="700">
        <v>0</v>
      </c>
      <c r="G415" s="700">
        <v>0</v>
      </c>
      <c r="H415" s="700">
        <v>0</v>
      </c>
      <c r="I415" s="476">
        <f t="shared" si="98"/>
        <v>0</v>
      </c>
      <c r="J415" s="221" t="str">
        <f t="shared" si="95"/>
        <v/>
      </c>
      <c r="K415" s="244"/>
      <c r="N415" s="215"/>
      <c r="O415" s="215"/>
      <c r="P415" s="223"/>
      <c r="S415" s="215"/>
      <c r="T415" s="215"/>
      <c r="V415" s="215"/>
      <c r="W415" s="215"/>
    </row>
    <row r="416" spans="1:25" ht="31.5" hidden="1">
      <c r="A416" s="260">
        <v>245</v>
      </c>
      <c r="B416" s="152"/>
      <c r="C416" s="137">
        <v>6907</v>
      </c>
      <c r="D416" s="145" t="s">
        <v>1428</v>
      </c>
      <c r="E416" s="701"/>
      <c r="F416" s="700">
        <v>0</v>
      </c>
      <c r="G416" s="700">
        <v>0</v>
      </c>
      <c r="H416" s="700">
        <v>0</v>
      </c>
      <c r="I416" s="476">
        <f t="shared" si="98"/>
        <v>0</v>
      </c>
      <c r="J416" s="221" t="str">
        <f t="shared" si="95"/>
        <v/>
      </c>
      <c r="K416" s="244"/>
      <c r="N416" s="215"/>
      <c r="O416" s="215"/>
      <c r="P416" s="223"/>
      <c r="S416" s="215"/>
      <c r="T416" s="215"/>
      <c r="V416" s="215"/>
      <c r="W416" s="215"/>
    </row>
    <row r="417" spans="1:25" hidden="1">
      <c r="A417" s="260">
        <v>250</v>
      </c>
      <c r="B417" s="152"/>
      <c r="C417" s="137">
        <v>6908</v>
      </c>
      <c r="D417" s="145" t="s">
        <v>1057</v>
      </c>
      <c r="E417" s="701"/>
      <c r="F417" s="700">
        <v>0</v>
      </c>
      <c r="G417" s="700">
        <v>0</v>
      </c>
      <c r="H417" s="700">
        <v>0</v>
      </c>
      <c r="I417" s="476">
        <f t="shared" si="98"/>
        <v>0</v>
      </c>
      <c r="J417" s="221" t="str">
        <f t="shared" si="95"/>
        <v/>
      </c>
      <c r="K417" s="244"/>
      <c r="N417" s="215"/>
      <c r="O417" s="215"/>
      <c r="P417" s="223"/>
      <c r="S417" s="215"/>
      <c r="T417" s="215"/>
      <c r="V417" s="215"/>
      <c r="W417" s="215"/>
    </row>
    <row r="418" spans="1:25" hidden="1">
      <c r="A418" s="260">
        <v>255</v>
      </c>
      <c r="B418" s="152"/>
      <c r="C418" s="142">
        <v>6909</v>
      </c>
      <c r="D418" s="146" t="s">
        <v>1058</v>
      </c>
      <c r="E418" s="701"/>
      <c r="F418" s="700">
        <v>0</v>
      </c>
      <c r="G418" s="700">
        <v>0</v>
      </c>
      <c r="H418" s="700">
        <v>0</v>
      </c>
      <c r="I418" s="476">
        <f t="shared" si="98"/>
        <v>0</v>
      </c>
      <c r="J418" s="221" t="str">
        <f t="shared" si="95"/>
        <v/>
      </c>
      <c r="K418" s="244"/>
      <c r="N418" s="215"/>
      <c r="O418" s="215"/>
      <c r="P418" s="223"/>
      <c r="S418" s="215"/>
      <c r="T418" s="215"/>
      <c r="V418" s="215"/>
      <c r="W418" s="215"/>
    </row>
    <row r="419" spans="1:25" ht="16.5" thickBot="1">
      <c r="A419" s="275">
        <v>260</v>
      </c>
      <c r="B419" s="732"/>
      <c r="C419" s="733" t="s">
        <v>1258</v>
      </c>
      <c r="D419" s="734" t="s">
        <v>1749</v>
      </c>
      <c r="E419" s="735"/>
      <c r="F419" s="735">
        <f>SUM(F361,F375,F383,F388,F391,F396,F399,F402,F405,F406,F409,F412)</f>
        <v>692884</v>
      </c>
      <c r="G419" s="736">
        <f>SUM(G361,G375,G383,G388,G391,G396,G399,G402,G405,G406,G409,G412)</f>
        <v>0</v>
      </c>
      <c r="H419" s="735">
        <f>SUM(H361,H375,H383,H388,H391,H396,H399,H402,H405,H406,H409,H412)</f>
        <v>0</v>
      </c>
      <c r="I419" s="735">
        <f>SUM(I361,I375,I383,I388,I391,I396,I399,I402,I405,I406,I409,I412)</f>
        <v>692884</v>
      </c>
      <c r="J419" s="221">
        <f t="shared" si="95"/>
        <v>1</v>
      </c>
      <c r="N419" s="215"/>
      <c r="O419" s="215"/>
      <c r="P419" s="223"/>
      <c r="S419" s="215"/>
      <c r="T419" s="215"/>
      <c r="V419" s="215"/>
      <c r="W419" s="215"/>
    </row>
    <row r="420" spans="1:25" ht="17.25" hidden="1" thickTop="1" thickBot="1">
      <c r="A420" s="275">
        <v>261</v>
      </c>
      <c r="B420" s="190" t="s">
        <v>1596</v>
      </c>
      <c r="C420" s="191" t="s">
        <v>1681</v>
      </c>
      <c r="D420" s="360" t="s">
        <v>1021</v>
      </c>
      <c r="E420" s="701"/>
      <c r="F420" s="730"/>
      <c r="G420" s="730"/>
      <c r="H420" s="731"/>
      <c r="I420" s="477"/>
      <c r="J420" s="221" t="str">
        <f t="shared" si="95"/>
        <v/>
      </c>
      <c r="N420" s="215"/>
      <c r="O420" s="215"/>
      <c r="P420" s="223"/>
      <c r="S420" s="215"/>
      <c r="T420" s="215"/>
      <c r="V420" s="215"/>
      <c r="W420" s="215"/>
    </row>
    <row r="421" spans="1:25" ht="17.25" hidden="1" thickTop="1" thickBot="1">
      <c r="A421" s="275">
        <v>262</v>
      </c>
      <c r="B421" s="196"/>
      <c r="C421" s="360"/>
      <c r="D421" s="725" t="s">
        <v>1748</v>
      </c>
      <c r="E421" s="701"/>
      <c r="F421" s="730"/>
      <c r="G421" s="730"/>
      <c r="H421" s="731"/>
      <c r="I421" s="477"/>
      <c r="J421" s="221" t="str">
        <f t="shared" si="95"/>
        <v/>
      </c>
      <c r="N421" s="215"/>
      <c r="O421" s="215"/>
      <c r="P421" s="223"/>
      <c r="S421" s="215"/>
      <c r="T421" s="215"/>
      <c r="V421" s="215"/>
      <c r="W421" s="215"/>
    </row>
    <row r="422" spans="1:25" s="247" customFormat="1" ht="24" hidden="1" customHeight="1">
      <c r="A422" s="318">
        <v>265</v>
      </c>
      <c r="B422" s="728">
        <v>7400</v>
      </c>
      <c r="C422" s="904" t="s">
        <v>1429</v>
      </c>
      <c r="D422" s="905"/>
      <c r="E422" s="729"/>
      <c r="F422" s="776"/>
      <c r="G422" s="776"/>
      <c r="H422" s="700">
        <v>0</v>
      </c>
      <c r="I422" s="729">
        <f>F422+G422+H422</f>
        <v>0</v>
      </c>
      <c r="J422" s="221" t="str">
        <f t="shared" si="95"/>
        <v/>
      </c>
      <c r="K422" s="244"/>
      <c r="L422" s="215"/>
      <c r="M422" s="215"/>
      <c r="N422" s="219"/>
      <c r="O422" s="219"/>
      <c r="P422" s="223"/>
      <c r="Q422" s="215"/>
      <c r="R422" s="215"/>
      <c r="S422" s="219"/>
      <c r="T422" s="219"/>
      <c r="U422" s="215"/>
      <c r="V422" s="219"/>
      <c r="W422" s="219"/>
      <c r="X422" s="215"/>
      <c r="Y422" s="215"/>
    </row>
    <row r="423" spans="1:25" s="247" customFormat="1" ht="15.75" hidden="1" customHeight="1">
      <c r="A423" s="318">
        <v>275</v>
      </c>
      <c r="B423" s="728">
        <v>7500</v>
      </c>
      <c r="C423" s="904" t="s">
        <v>1059</v>
      </c>
      <c r="D423" s="905"/>
      <c r="E423" s="729"/>
      <c r="F423" s="776"/>
      <c r="G423" s="776"/>
      <c r="H423" s="700">
        <v>0</v>
      </c>
      <c r="I423" s="729">
        <f>F423+G423+H423</f>
        <v>0</v>
      </c>
      <c r="J423" s="221" t="str">
        <f t="shared" si="95"/>
        <v/>
      </c>
      <c r="K423" s="244"/>
      <c r="L423" s="215"/>
      <c r="M423" s="215"/>
      <c r="N423" s="219"/>
      <c r="O423" s="219"/>
      <c r="P423" s="223"/>
      <c r="Q423" s="215"/>
      <c r="R423" s="215"/>
      <c r="S423" s="219"/>
      <c r="T423" s="219"/>
      <c r="U423" s="215"/>
      <c r="V423" s="219"/>
      <c r="W423" s="219"/>
      <c r="X423" s="215"/>
      <c r="Y423" s="215"/>
    </row>
    <row r="424" spans="1:25" s="247" customFormat="1" ht="30" hidden="1" customHeight="1">
      <c r="A424" s="259">
        <v>285</v>
      </c>
      <c r="B424" s="728">
        <v>7600</v>
      </c>
      <c r="C424" s="904" t="s">
        <v>278</v>
      </c>
      <c r="D424" s="905"/>
      <c r="E424" s="729"/>
      <c r="F424" s="776"/>
      <c r="G424" s="776"/>
      <c r="H424" s="700">
        <v>0</v>
      </c>
      <c r="I424" s="729">
        <f>F424+G424+H424</f>
        <v>0</v>
      </c>
      <c r="J424" s="221" t="str">
        <f t="shared" si="95"/>
        <v/>
      </c>
      <c r="K424" s="244"/>
      <c r="L424" s="215"/>
      <c r="M424" s="215"/>
      <c r="N424" s="219"/>
      <c r="O424" s="219"/>
      <c r="P424" s="223"/>
    </row>
    <row r="425" spans="1:25" s="247" customFormat="1" ht="24" hidden="1" customHeight="1">
      <c r="A425" s="259">
        <v>295</v>
      </c>
      <c r="B425" s="728">
        <v>7700</v>
      </c>
      <c r="C425" s="904" t="s">
        <v>1025</v>
      </c>
      <c r="D425" s="905"/>
      <c r="E425" s="729"/>
      <c r="F425" s="700">
        <v>0</v>
      </c>
      <c r="G425" s="700">
        <v>0</v>
      </c>
      <c r="H425" s="700">
        <v>0</v>
      </c>
      <c r="I425" s="729">
        <f>F425+G425+H425</f>
        <v>0</v>
      </c>
      <c r="J425" s="221" t="str">
        <f>(IF($E425&lt;&gt;0,$J$2,IF($I425&lt;&gt;0,$J$2,"")))</f>
        <v/>
      </c>
      <c r="K425" s="244"/>
      <c r="L425" s="215"/>
      <c r="M425" s="215"/>
      <c r="N425" s="219"/>
      <c r="O425" s="219"/>
      <c r="P425" s="223"/>
    </row>
    <row r="426" spans="1:25" s="247" customFormat="1" ht="32.25" hidden="1" customHeight="1">
      <c r="A426" s="259">
        <v>215</v>
      </c>
      <c r="B426" s="728">
        <v>7800</v>
      </c>
      <c r="C426" s="904" t="s">
        <v>616</v>
      </c>
      <c r="D426" s="905"/>
      <c r="E426" s="729"/>
      <c r="F426" s="729">
        <f>SUM(F427:F428)</f>
        <v>0</v>
      </c>
      <c r="G426" s="729">
        <f>SUM(G427:G428)</f>
        <v>0</v>
      </c>
      <c r="H426" s="729">
        <f>SUM(H427:H428)</f>
        <v>0</v>
      </c>
      <c r="I426" s="729">
        <f>SUM(I427:I428)</f>
        <v>0</v>
      </c>
      <c r="J426" s="221" t="str">
        <f>(IF($E426&lt;&gt;0,$J$2,IF($I426&lt;&gt;0,$J$2,"")))</f>
        <v/>
      </c>
      <c r="K426" s="244"/>
      <c r="L426" s="215"/>
      <c r="M426" s="215"/>
      <c r="N426" s="219"/>
      <c r="O426" s="219"/>
      <c r="P426" s="223"/>
    </row>
    <row r="427" spans="1:25" ht="16.5" hidden="1" thickTop="1">
      <c r="A427" s="262">
        <v>220</v>
      </c>
      <c r="B427" s="136"/>
      <c r="C427" s="144">
        <v>7833</v>
      </c>
      <c r="D427" s="138" t="s">
        <v>1060</v>
      </c>
      <c r="E427" s="701"/>
      <c r="F427" s="622"/>
      <c r="G427" s="623"/>
      <c r="H427" s="700">
        <v>0</v>
      </c>
      <c r="I427" s="624">
        <f>F427+G427+H427</f>
        <v>0</v>
      </c>
      <c r="J427" s="221" t="str">
        <f>(IF($E427&lt;&gt;0,$J$2,IF($I427&lt;&gt;0,$J$2,"")))</f>
        <v/>
      </c>
      <c r="K427" s="244"/>
      <c r="N427" s="215"/>
      <c r="O427" s="215"/>
      <c r="P427" s="223"/>
      <c r="S427" s="215"/>
      <c r="T427" s="215"/>
      <c r="V427" s="215"/>
      <c r="W427" s="215"/>
      <c r="Y427" s="247"/>
    </row>
    <row r="428" spans="1:25" ht="32.25" hidden="1" thickTop="1">
      <c r="A428" s="260">
        <v>225</v>
      </c>
      <c r="B428" s="136"/>
      <c r="C428" s="142">
        <v>7888</v>
      </c>
      <c r="D428" s="146" t="s">
        <v>1061</v>
      </c>
      <c r="E428" s="701"/>
      <c r="F428" s="449"/>
      <c r="G428" s="245"/>
      <c r="H428" s="700">
        <v>0</v>
      </c>
      <c r="I428" s="476">
        <f>F428+G428+H428</f>
        <v>0</v>
      </c>
      <c r="J428" s="221" t="str">
        <f>(IF($E428&lt;&gt;0,$J$2,IF($I428&lt;&gt;0,$J$2,"")))</f>
        <v/>
      </c>
      <c r="K428" s="244"/>
      <c r="N428" s="215"/>
      <c r="O428" s="215"/>
      <c r="P428" s="223"/>
      <c r="S428" s="215"/>
      <c r="T428" s="215"/>
      <c r="V428" s="215"/>
      <c r="W428" s="215"/>
      <c r="Y428" s="247"/>
    </row>
    <row r="429" spans="1:25" ht="17.25" thickTop="1" thickBot="1">
      <c r="A429" s="260">
        <v>315</v>
      </c>
      <c r="B429" s="732"/>
      <c r="C429" s="733" t="s">
        <v>1258</v>
      </c>
      <c r="D429" s="734" t="s">
        <v>1750</v>
      </c>
      <c r="E429" s="735"/>
      <c r="F429" s="735">
        <f>SUM(F422,F423,F424,F425,F426)</f>
        <v>0</v>
      </c>
      <c r="G429" s="736">
        <f>SUM(G422,G423,G424,G425,G426)</f>
        <v>0</v>
      </c>
      <c r="H429" s="735">
        <f>SUM(H422,H423,H424,H425,H426)</f>
        <v>0</v>
      </c>
      <c r="I429" s="735">
        <f>SUM(I422,I423,I424,I425,I426)</f>
        <v>0</v>
      </c>
      <c r="J429" s="221">
        <v>1</v>
      </c>
      <c r="N429" s="215"/>
      <c r="O429" s="215"/>
      <c r="P429" s="223"/>
      <c r="S429" s="215"/>
      <c r="T429" s="215"/>
      <c r="V429" s="215"/>
      <c r="W429" s="215"/>
    </row>
    <row r="430" spans="1:25" ht="15" customHeight="1" thickTop="1">
      <c r="A430" s="260"/>
      <c r="J430" s="221">
        <v>1</v>
      </c>
      <c r="N430" s="215"/>
      <c r="O430" s="215"/>
      <c r="P430" s="223"/>
      <c r="S430" s="215"/>
      <c r="T430" s="215"/>
      <c r="V430" s="215"/>
      <c r="W430" s="215"/>
    </row>
    <row r="431" spans="1:25">
      <c r="A431" s="260"/>
      <c r="E431" s="278"/>
      <c r="F431" s="278"/>
      <c r="G431" s="278"/>
      <c r="H431" s="278"/>
      <c r="I431" s="278"/>
      <c r="J431" s="221">
        <v>1</v>
      </c>
      <c r="L431" s="278"/>
      <c r="M431" s="278"/>
      <c r="N431" s="282"/>
      <c r="O431" s="282"/>
      <c r="P431" s="223"/>
      <c r="Q431" s="278"/>
      <c r="R431" s="278"/>
      <c r="S431" s="282"/>
      <c r="T431" s="282"/>
      <c r="U431" s="278"/>
      <c r="V431" s="282"/>
      <c r="W431" s="282"/>
    </row>
    <row r="432" spans="1:25">
      <c r="A432" s="260"/>
      <c r="C432" s="227"/>
      <c r="D432" s="228"/>
      <c r="E432" s="278"/>
      <c r="F432" s="278"/>
      <c r="G432" s="278"/>
      <c r="H432" s="278"/>
      <c r="I432" s="278"/>
      <c r="J432" s="221">
        <v>1</v>
      </c>
      <c r="L432" s="278"/>
      <c r="M432" s="278"/>
      <c r="N432" s="282"/>
      <c r="O432" s="282"/>
      <c r="P432" s="223"/>
      <c r="Q432" s="278"/>
      <c r="R432" s="278"/>
      <c r="S432" s="282"/>
      <c r="T432" s="282"/>
      <c r="U432" s="278"/>
      <c r="V432" s="282"/>
      <c r="W432" s="282"/>
    </row>
    <row r="433" spans="1:23" ht="39.75" customHeight="1">
      <c r="A433" s="260"/>
      <c r="B433" s="899" t="str">
        <f>$B$7</f>
        <v>БЮДЖЕТ - НАЧАЛЕН ПЛАН
ПО ПЪЛНА ЕДИННА БЮДЖЕТНА КЛАСИФИКАЦИЯ</v>
      </c>
      <c r="C433" s="900"/>
      <c r="D433" s="900"/>
      <c r="E433" s="278"/>
      <c r="F433" s="278"/>
      <c r="G433" s="278"/>
      <c r="H433" s="278"/>
      <c r="I433" s="278"/>
      <c r="J433" s="221">
        <v>1</v>
      </c>
      <c r="L433" s="278"/>
      <c r="M433" s="278"/>
      <c r="N433" s="282"/>
      <c r="O433" s="282"/>
      <c r="P433" s="223"/>
      <c r="Q433" s="278"/>
      <c r="R433" s="278"/>
      <c r="S433" s="282"/>
      <c r="T433" s="282"/>
      <c r="U433" s="278"/>
      <c r="V433" s="282"/>
      <c r="W433" s="282"/>
    </row>
    <row r="434" spans="1:23">
      <c r="A434" s="260"/>
      <c r="C434" s="227"/>
      <c r="D434" s="228"/>
      <c r="E434" s="279" t="s">
        <v>1677</v>
      </c>
      <c r="F434" s="279" t="s">
        <v>1545</v>
      </c>
      <c r="G434" s="278"/>
      <c r="H434" s="278"/>
      <c r="I434" s="278"/>
      <c r="J434" s="221">
        <v>1</v>
      </c>
      <c r="L434" s="278"/>
      <c r="M434" s="278"/>
      <c r="N434" s="282"/>
      <c r="O434" s="282"/>
      <c r="P434" s="223"/>
      <c r="Q434" s="278"/>
      <c r="R434" s="278"/>
      <c r="S434" s="282"/>
      <c r="T434" s="282"/>
      <c r="U434" s="278"/>
      <c r="V434" s="282"/>
      <c r="W434" s="282"/>
    </row>
    <row r="435" spans="1:23" ht="38.25" customHeight="1">
      <c r="A435" s="260"/>
      <c r="B435" s="901" t="str">
        <f>$B$9</f>
        <v>ОУ"ХР.БОТЕВ"с.ЛЕВКА</v>
      </c>
      <c r="C435" s="902"/>
      <c r="D435" s="903"/>
      <c r="E435" s="686">
        <f>$E$9</f>
        <v>44197</v>
      </c>
      <c r="F435" s="687">
        <f>$F$9</f>
        <v>44561</v>
      </c>
      <c r="G435" s="278"/>
      <c r="H435" s="278"/>
      <c r="I435" s="278"/>
      <c r="J435" s="221">
        <v>1</v>
      </c>
      <c r="L435" s="278"/>
      <c r="M435" s="278"/>
      <c r="N435" s="282"/>
      <c r="O435" s="282"/>
      <c r="P435" s="223"/>
      <c r="Q435" s="278"/>
      <c r="R435" s="278"/>
      <c r="S435" s="282"/>
      <c r="T435" s="282"/>
      <c r="U435" s="278"/>
      <c r="V435" s="282"/>
      <c r="W435" s="282"/>
    </row>
    <row r="436" spans="1:23">
      <c r="A436" s="260"/>
      <c r="B436" s="230" t="str">
        <f>$B$10</f>
        <v>(наименование на разпоредителя с бюджет)</v>
      </c>
      <c r="E436" s="278"/>
      <c r="F436" s="280">
        <f>$F$10</f>
        <v>0</v>
      </c>
      <c r="G436" s="278"/>
      <c r="H436" s="278"/>
      <c r="I436" s="278"/>
      <c r="J436" s="221">
        <v>1</v>
      </c>
      <c r="L436" s="278"/>
      <c r="M436" s="278"/>
      <c r="N436" s="282"/>
      <c r="O436" s="282"/>
      <c r="P436" s="223"/>
      <c r="Q436" s="278"/>
      <c r="R436" s="278"/>
      <c r="S436" s="282"/>
      <c r="T436" s="282"/>
      <c r="U436" s="278"/>
      <c r="V436" s="282"/>
      <c r="W436" s="282"/>
    </row>
    <row r="437" spans="1:23">
      <c r="A437" s="260"/>
      <c r="B437" s="230"/>
      <c r="E437" s="281"/>
      <c r="F437" s="278"/>
      <c r="G437" s="278"/>
      <c r="H437" s="278"/>
      <c r="I437" s="278"/>
      <c r="J437" s="221">
        <v>1</v>
      </c>
      <c r="L437" s="278"/>
      <c r="M437" s="278"/>
      <c r="N437" s="282"/>
      <c r="O437" s="282"/>
      <c r="P437" s="223"/>
      <c r="Q437" s="278"/>
      <c r="R437" s="278"/>
      <c r="S437" s="282"/>
      <c r="T437" s="282"/>
      <c r="U437" s="278"/>
      <c r="V437" s="282"/>
      <c r="W437" s="282"/>
    </row>
    <row r="438" spans="1:23" ht="39.75" customHeight="1">
      <c r="A438" s="260"/>
      <c r="B438" s="916" t="str">
        <f>$B$12</f>
        <v>Свиленград</v>
      </c>
      <c r="C438" s="917"/>
      <c r="D438" s="918"/>
      <c r="E438" s="702" t="s">
        <v>1678</v>
      </c>
      <c r="F438" s="688" t="str">
        <f>$F$12</f>
        <v>7606</v>
      </c>
      <c r="G438" s="278"/>
      <c r="H438" s="278"/>
      <c r="I438" s="278"/>
      <c r="J438" s="221">
        <v>1</v>
      </c>
      <c r="L438" s="278"/>
      <c r="M438" s="278"/>
      <c r="N438" s="282"/>
      <c r="O438" s="282"/>
      <c r="P438" s="223"/>
      <c r="Q438" s="278"/>
      <c r="R438" s="278"/>
      <c r="S438" s="282"/>
      <c r="T438" s="282"/>
      <c r="U438" s="278"/>
      <c r="V438" s="282"/>
      <c r="W438" s="282"/>
    </row>
    <row r="439" spans="1:23">
      <c r="A439" s="260"/>
      <c r="B439" s="689" t="str">
        <f>$B$13</f>
        <v>(наименование на първостепенния разпоредител с бюджет)</v>
      </c>
      <c r="E439" s="281" t="s">
        <v>1679</v>
      </c>
      <c r="F439" s="278"/>
      <c r="G439" s="278"/>
      <c r="H439" s="278"/>
      <c r="I439" s="278"/>
      <c r="J439" s="221">
        <v>1</v>
      </c>
      <c r="L439" s="278"/>
      <c r="M439" s="278"/>
      <c r="N439" s="282"/>
      <c r="O439" s="282"/>
      <c r="P439" s="223"/>
      <c r="Q439" s="278"/>
      <c r="R439" s="278"/>
      <c r="S439" s="282"/>
      <c r="T439" s="282"/>
      <c r="U439" s="278"/>
      <c r="V439" s="282"/>
      <c r="W439" s="282"/>
    </row>
    <row r="440" spans="1:23">
      <c r="A440" s="260"/>
      <c r="B440" s="230"/>
      <c r="D440" s="277"/>
      <c r="E440" s="277"/>
      <c r="F440" s="277"/>
      <c r="G440" s="277"/>
      <c r="H440" s="277"/>
      <c r="I440" s="277"/>
      <c r="J440" s="221">
        <v>1</v>
      </c>
      <c r="N440" s="215"/>
      <c r="O440" s="215"/>
      <c r="P440" s="223"/>
      <c r="S440" s="215"/>
      <c r="T440" s="215"/>
      <c r="V440" s="215"/>
      <c r="W440" s="215"/>
    </row>
    <row r="441" spans="1:23" ht="16.5" thickBot="1">
      <c r="A441" s="260"/>
      <c r="C441" s="227"/>
      <c r="D441" s="228"/>
      <c r="E441" s="278"/>
      <c r="F441" s="281"/>
      <c r="G441" s="281"/>
      <c r="H441" s="281"/>
      <c r="I441" s="281" t="s">
        <v>1680</v>
      </c>
      <c r="J441" s="221">
        <v>1</v>
      </c>
      <c r="N441" s="215"/>
      <c r="O441" s="215"/>
      <c r="P441" s="223"/>
      <c r="S441" s="215"/>
      <c r="T441" s="215"/>
      <c r="V441" s="215"/>
      <c r="W441" s="215"/>
    </row>
    <row r="442" spans="1:23" ht="16.5" customHeight="1" thickBot="1">
      <c r="A442" s="260"/>
      <c r="B442" s="741"/>
      <c r="C442" s="742"/>
      <c r="D442" s="743" t="s">
        <v>1502</v>
      </c>
      <c r="E442" s="833"/>
      <c r="F442" s="934" t="s">
        <v>1481</v>
      </c>
      <c r="G442" s="935"/>
      <c r="H442" s="936"/>
      <c r="I442" s="937"/>
      <c r="J442" s="221">
        <v>1</v>
      </c>
      <c r="N442" s="215"/>
      <c r="O442" s="215"/>
      <c r="P442" s="223"/>
      <c r="S442" s="215"/>
      <c r="T442" s="215"/>
      <c r="V442" s="215"/>
      <c r="W442" s="215"/>
    </row>
    <row r="443" spans="1:23" ht="32.25" thickBot="1">
      <c r="A443" s="260"/>
      <c r="B443" s="744"/>
      <c r="C443" s="744"/>
      <c r="D443" s="737" t="s">
        <v>1430</v>
      </c>
      <c r="E443" s="835"/>
      <c r="F443" s="746" t="str">
        <f>+F20</f>
        <v>държавни дейности</v>
      </c>
      <c r="G443" s="746" t="str">
        <f>+G20</f>
        <v>местни дейности</v>
      </c>
      <c r="H443" s="746" t="str">
        <f>+H20</f>
        <v>дофинансиране</v>
      </c>
      <c r="I443" s="747" t="str">
        <f>+I20</f>
        <v>Общо</v>
      </c>
      <c r="J443" s="221">
        <v>1</v>
      </c>
      <c r="N443" s="215"/>
      <c r="O443" s="215"/>
      <c r="P443" s="223"/>
      <c r="S443" s="215"/>
      <c r="T443" s="215"/>
      <c r="V443" s="215"/>
      <c r="W443" s="215"/>
    </row>
    <row r="444" spans="1:23" ht="19.5" thickBot="1">
      <c r="A444" s="260"/>
      <c r="B444" s="363"/>
      <c r="C444" s="240"/>
      <c r="D444" s="364" t="s">
        <v>1431</v>
      </c>
      <c r="E444" s="835"/>
      <c r="F444" s="296"/>
      <c r="G444" s="296"/>
      <c r="H444" s="296"/>
      <c r="I444" s="483"/>
      <c r="J444" s="221">
        <v>1</v>
      </c>
      <c r="N444" s="215"/>
      <c r="O444" s="215"/>
      <c r="P444" s="223"/>
      <c r="S444" s="215"/>
      <c r="T444" s="215"/>
      <c r="V444" s="215"/>
      <c r="W444" s="215"/>
    </row>
    <row r="445" spans="1:23" ht="16.5" thickBot="1">
      <c r="A445" s="260"/>
      <c r="B445" s="738"/>
      <c r="C445" s="739"/>
      <c r="D445" s="740" t="s">
        <v>1258</v>
      </c>
      <c r="E445" s="834"/>
      <c r="F445" s="745">
        <f>+F169-F301+F419+F429</f>
        <v>32659</v>
      </c>
      <c r="G445" s="745">
        <f>+G169-G301+G419+G429</f>
        <v>0</v>
      </c>
      <c r="H445" s="745">
        <f>+H169-H301+H419+H429</f>
        <v>0</v>
      </c>
      <c r="I445" s="745">
        <f>+I169-I301+I419+I429</f>
        <v>32659</v>
      </c>
      <c r="J445" s="221">
        <v>1</v>
      </c>
      <c r="N445" s="215"/>
      <c r="O445" s="215"/>
      <c r="P445" s="223"/>
      <c r="S445" s="215"/>
      <c r="T445" s="215"/>
      <c r="V445" s="215"/>
      <c r="W445" s="215"/>
    </row>
    <row r="446" spans="1:23">
      <c r="A446" s="260"/>
      <c r="B446" s="227"/>
      <c r="C446" s="365"/>
      <c r="D446" s="366"/>
      <c r="E446" s="367"/>
      <c r="F446" s="367"/>
      <c r="G446" s="367"/>
      <c r="H446" s="367"/>
      <c r="I446" s="367"/>
      <c r="J446" s="221">
        <v>1</v>
      </c>
      <c r="N446" s="215"/>
      <c r="O446" s="215"/>
      <c r="P446" s="223"/>
      <c r="S446" s="215"/>
      <c r="T446" s="215"/>
      <c r="V446" s="215"/>
      <c r="W446" s="215"/>
    </row>
    <row r="447" spans="1:23">
      <c r="A447" s="260"/>
      <c r="E447" s="278"/>
      <c r="F447" s="278"/>
      <c r="G447" s="278"/>
      <c r="H447" s="278"/>
      <c r="I447" s="278"/>
      <c r="J447" s="221">
        <v>1</v>
      </c>
      <c r="N447" s="215"/>
      <c r="O447" s="215"/>
      <c r="P447" s="223"/>
      <c r="S447" s="215"/>
      <c r="T447" s="215"/>
      <c r="V447" s="215"/>
      <c r="W447" s="215"/>
    </row>
    <row r="448" spans="1:23">
      <c r="A448" s="260"/>
      <c r="C448" s="227"/>
      <c r="D448" s="228"/>
      <c r="E448" s="278"/>
      <c r="F448" s="278"/>
      <c r="G448" s="278"/>
      <c r="H448" s="278"/>
      <c r="I448" s="278"/>
      <c r="J448" s="221">
        <v>1</v>
      </c>
      <c r="N448" s="215"/>
      <c r="O448" s="215"/>
      <c r="P448" s="223"/>
      <c r="S448" s="215"/>
      <c r="T448" s="215"/>
      <c r="V448" s="215"/>
      <c r="W448" s="215"/>
    </row>
    <row r="449" spans="1:25" ht="39" customHeight="1">
      <c r="A449" s="260"/>
      <c r="B449" s="899" t="str">
        <f>$B$7</f>
        <v>БЮДЖЕТ - НАЧАЛЕН ПЛАН
ПО ПЪЛНА ЕДИННА БЮДЖЕТНА КЛАСИФИКАЦИЯ</v>
      </c>
      <c r="C449" s="900"/>
      <c r="D449" s="900"/>
      <c r="E449" s="278"/>
      <c r="F449" s="278"/>
      <c r="G449" s="278"/>
      <c r="H449" s="278"/>
      <c r="I449" s="278"/>
      <c r="J449" s="221">
        <v>1</v>
      </c>
      <c r="L449" s="278"/>
      <c r="M449" s="278"/>
      <c r="N449" s="282"/>
      <c r="O449" s="282"/>
      <c r="P449" s="223"/>
      <c r="Q449" s="278"/>
      <c r="R449" s="278"/>
      <c r="S449" s="282"/>
      <c r="T449" s="282"/>
      <c r="U449" s="278"/>
      <c r="V449" s="282"/>
      <c r="W449" s="282"/>
    </row>
    <row r="450" spans="1:25">
      <c r="A450" s="260"/>
      <c r="C450" s="227"/>
      <c r="D450" s="228"/>
      <c r="E450" s="704" t="s">
        <v>1677</v>
      </c>
      <c r="F450" s="704" t="s">
        <v>1545</v>
      </c>
      <c r="G450" s="278"/>
      <c r="H450" s="278"/>
      <c r="I450" s="278"/>
      <c r="J450" s="221">
        <v>1</v>
      </c>
      <c r="L450" s="278"/>
      <c r="M450" s="278"/>
      <c r="N450" s="282"/>
      <c r="O450" s="282"/>
      <c r="P450" s="223"/>
      <c r="Q450" s="278"/>
      <c r="R450" s="278"/>
      <c r="S450" s="282"/>
      <c r="T450" s="282"/>
      <c r="U450" s="278"/>
      <c r="V450" s="282"/>
      <c r="W450" s="282"/>
    </row>
    <row r="451" spans="1:25" ht="38.25" customHeight="1">
      <c r="A451" s="260"/>
      <c r="B451" s="901" t="str">
        <f>$B$9</f>
        <v>ОУ"ХР.БОТЕВ"с.ЛЕВКА</v>
      </c>
      <c r="C451" s="902"/>
      <c r="D451" s="903"/>
      <c r="E451" s="686">
        <f>$E$9</f>
        <v>44197</v>
      </c>
      <c r="F451" s="687">
        <f>$F$9</f>
        <v>44561</v>
      </c>
      <c r="G451" s="278"/>
      <c r="H451" s="278"/>
      <c r="I451" s="278"/>
      <c r="J451" s="221">
        <v>1</v>
      </c>
      <c r="L451" s="278"/>
      <c r="M451" s="278"/>
      <c r="N451" s="282"/>
      <c r="O451" s="282"/>
      <c r="P451" s="223"/>
      <c r="Q451" s="278"/>
      <c r="R451" s="278"/>
      <c r="S451" s="282"/>
      <c r="T451" s="282"/>
      <c r="U451" s="278"/>
      <c r="V451" s="282"/>
      <c r="W451" s="282"/>
    </row>
    <row r="452" spans="1:25">
      <c r="A452" s="260"/>
      <c r="B452" s="230" t="str">
        <f>$B$10</f>
        <v>(наименование на разпоредителя с бюджет)</v>
      </c>
      <c r="E452" s="278"/>
      <c r="F452" s="703">
        <f>$F$10</f>
        <v>0</v>
      </c>
      <c r="G452" s="278"/>
      <c r="H452" s="278"/>
      <c r="I452" s="278"/>
      <c r="J452" s="221">
        <v>1</v>
      </c>
      <c r="L452" s="278"/>
      <c r="M452" s="278"/>
      <c r="N452" s="282"/>
      <c r="O452" s="282"/>
      <c r="P452" s="223"/>
      <c r="Q452" s="278"/>
      <c r="R452" s="278"/>
      <c r="S452" s="282"/>
      <c r="T452" s="282"/>
      <c r="U452" s="278"/>
      <c r="V452" s="282"/>
      <c r="W452" s="282"/>
    </row>
    <row r="453" spans="1:25">
      <c r="A453" s="260"/>
      <c r="B453" s="230"/>
      <c r="E453" s="281"/>
      <c r="F453" s="278"/>
      <c r="G453" s="278"/>
      <c r="H453" s="278"/>
      <c r="I453" s="278"/>
      <c r="J453" s="221">
        <v>1</v>
      </c>
      <c r="L453" s="278"/>
      <c r="M453" s="278"/>
      <c r="N453" s="282"/>
      <c r="O453" s="282"/>
      <c r="P453" s="223"/>
      <c r="Q453" s="278"/>
      <c r="R453" s="278"/>
      <c r="S453" s="282"/>
      <c r="T453" s="282"/>
      <c r="U453" s="278"/>
      <c r="V453" s="282"/>
      <c r="W453" s="282"/>
    </row>
    <row r="454" spans="1:25" ht="38.25" customHeight="1">
      <c r="A454" s="260"/>
      <c r="B454" s="916" t="str">
        <f>$B$12</f>
        <v>Свиленград</v>
      </c>
      <c r="C454" s="917"/>
      <c r="D454" s="918"/>
      <c r="E454" s="702" t="s">
        <v>1678</v>
      </c>
      <c r="F454" s="688" t="str">
        <f>$F$12</f>
        <v>7606</v>
      </c>
      <c r="G454" s="278"/>
      <c r="H454" s="278"/>
      <c r="I454" s="278"/>
      <c r="J454" s="221">
        <v>1</v>
      </c>
      <c r="L454" s="278"/>
      <c r="M454" s="278"/>
      <c r="N454" s="282"/>
      <c r="O454" s="282"/>
      <c r="P454" s="223"/>
      <c r="Q454" s="278"/>
      <c r="R454" s="278"/>
      <c r="S454" s="282"/>
      <c r="T454" s="282"/>
      <c r="U454" s="278"/>
      <c r="V454" s="282"/>
      <c r="W454" s="282"/>
    </row>
    <row r="455" spans="1:25">
      <c r="A455" s="260"/>
      <c r="B455" s="689" t="str">
        <f>$B$13</f>
        <v>(наименование на първостепенния разпоредител с бюджет)</v>
      </c>
      <c r="E455" s="281" t="s">
        <v>1679</v>
      </c>
      <c r="F455" s="278"/>
      <c r="G455" s="278"/>
      <c r="H455" s="278"/>
      <c r="I455" s="278"/>
      <c r="J455" s="221">
        <v>1</v>
      </c>
      <c r="L455" s="278"/>
      <c r="M455" s="278"/>
      <c r="N455" s="282"/>
      <c r="O455" s="282"/>
      <c r="P455" s="223"/>
      <c r="Q455" s="278"/>
      <c r="R455" s="278"/>
      <c r="S455" s="282"/>
      <c r="T455" s="282"/>
      <c r="U455" s="278"/>
      <c r="V455" s="282"/>
      <c r="W455" s="282"/>
    </row>
    <row r="456" spans="1:25">
      <c r="A456" s="260"/>
      <c r="B456" s="230"/>
      <c r="D456" s="277"/>
      <c r="E456" s="277"/>
      <c r="F456" s="277"/>
      <c r="G456" s="277"/>
      <c r="H456" s="277"/>
      <c r="I456" s="277"/>
      <c r="J456" s="221">
        <v>1</v>
      </c>
      <c r="N456" s="215"/>
      <c r="O456" s="215"/>
      <c r="S456" s="215"/>
      <c r="T456" s="215"/>
      <c r="V456" s="215"/>
      <c r="W456" s="215"/>
    </row>
    <row r="457" spans="1:25" ht="16.5" thickBot="1">
      <c r="A457" s="260"/>
      <c r="C457" s="227"/>
      <c r="D457" s="228"/>
      <c r="E457" s="278"/>
      <c r="F457" s="281"/>
      <c r="G457" s="281"/>
      <c r="H457" s="281"/>
      <c r="I457" s="281" t="s">
        <v>1680</v>
      </c>
      <c r="J457" s="221">
        <v>1</v>
      </c>
      <c r="N457" s="215"/>
      <c r="O457" s="215"/>
      <c r="S457" s="215"/>
      <c r="T457" s="215"/>
      <c r="V457" s="215"/>
      <c r="W457" s="215"/>
    </row>
    <row r="458" spans="1:25" ht="27.75" customHeight="1" thickBot="1">
      <c r="A458" s="260"/>
      <c r="B458" s="748"/>
      <c r="C458" s="748"/>
      <c r="D458" s="751" t="s">
        <v>1752</v>
      </c>
      <c r="E458" s="780"/>
      <c r="F458" s="938" t="s">
        <v>1481</v>
      </c>
      <c r="G458" s="939"/>
      <c r="H458" s="940"/>
      <c r="I458" s="941"/>
      <c r="J458" s="221">
        <v>1</v>
      </c>
      <c r="N458" s="215"/>
      <c r="O458" s="215"/>
      <c r="S458" s="215"/>
      <c r="T458" s="215"/>
      <c r="V458" s="215"/>
      <c r="W458" s="215"/>
    </row>
    <row r="459" spans="1:25" ht="60" customHeight="1" thickBot="1">
      <c r="A459" s="260"/>
      <c r="B459" s="749" t="s">
        <v>1596</v>
      </c>
      <c r="C459" s="750" t="s">
        <v>1681</v>
      </c>
      <c r="D459" s="685" t="s">
        <v>1017</v>
      </c>
      <c r="E459" s="780"/>
      <c r="F459" s="696" t="str">
        <f>+F20</f>
        <v>държавни дейности</v>
      </c>
      <c r="G459" s="696" t="str">
        <f>+G20</f>
        <v>местни дейности</v>
      </c>
      <c r="H459" s="696" t="str">
        <f>+H20</f>
        <v>дофинансиране</v>
      </c>
      <c r="I459" s="696" t="str">
        <f>+I20</f>
        <v>Общо</v>
      </c>
      <c r="J459" s="221">
        <v>1</v>
      </c>
      <c r="N459" s="215"/>
      <c r="O459" s="215"/>
      <c r="S459" s="215"/>
      <c r="T459" s="215"/>
      <c r="V459" s="215"/>
      <c r="W459" s="215"/>
    </row>
    <row r="460" spans="1:25" ht="19.5" thickBot="1">
      <c r="A460" s="260">
        <v>1</v>
      </c>
      <c r="B460" s="612"/>
      <c r="C460" s="612"/>
      <c r="D460" s="295" t="s">
        <v>1041</v>
      </c>
      <c r="E460" s="780"/>
      <c r="F460" s="483"/>
      <c r="G460" s="483"/>
      <c r="H460" s="659"/>
      <c r="I460" s="483"/>
      <c r="J460" s="221">
        <v>1</v>
      </c>
      <c r="N460" s="215"/>
      <c r="O460" s="215"/>
      <c r="S460" s="215"/>
      <c r="T460" s="215"/>
      <c r="V460" s="215"/>
      <c r="W460" s="215"/>
    </row>
    <row r="461" spans="1:25" s="247" customFormat="1" ht="18.75" hidden="1" customHeight="1">
      <c r="A461" s="259">
        <v>5</v>
      </c>
      <c r="B461" s="752">
        <v>7000</v>
      </c>
      <c r="C461" s="919" t="s">
        <v>1432</v>
      </c>
      <c r="D461" s="920"/>
      <c r="E461" s="836"/>
      <c r="F461" s="754">
        <f>SUM(F462:F464)</f>
        <v>0</v>
      </c>
      <c r="G461" s="755">
        <f>SUM(G462:G464)</f>
        <v>0</v>
      </c>
      <c r="H461" s="756">
        <f>SUM(H462:H464)</f>
        <v>0</v>
      </c>
      <c r="I461" s="756">
        <f>SUM(I462:I464)</f>
        <v>0</v>
      </c>
      <c r="J461" s="221" t="str">
        <f t="shared" ref="J461:J524" si="99">(IF($E461&lt;&gt;0,$J$2,IF($I461&lt;&gt;0,$J$2,"")))</f>
        <v/>
      </c>
      <c r="K461" s="244"/>
      <c r="L461" s="215"/>
      <c r="M461" s="215"/>
      <c r="N461" s="219"/>
      <c r="O461" s="219"/>
      <c r="P461" s="369"/>
      <c r="Q461" s="215"/>
      <c r="R461" s="215"/>
      <c r="S461" s="219"/>
      <c r="T461" s="219"/>
      <c r="U461" s="215"/>
      <c r="V461" s="219"/>
      <c r="W461" s="219"/>
      <c r="X461" s="215"/>
      <c r="Y461" s="215"/>
    </row>
    <row r="462" spans="1:25" hidden="1">
      <c r="A462" s="260">
        <v>10</v>
      </c>
      <c r="B462" s="173"/>
      <c r="C462" s="144">
        <v>7001</v>
      </c>
      <c r="D462" s="163" t="s">
        <v>1026</v>
      </c>
      <c r="E462" s="701"/>
      <c r="F462" s="449"/>
      <c r="G462" s="245"/>
      <c r="H462" s="700">
        <v>0</v>
      </c>
      <c r="I462" s="476">
        <f>F462+G462+H462</f>
        <v>0</v>
      </c>
      <c r="J462" s="221" t="str">
        <f t="shared" si="99"/>
        <v/>
      </c>
      <c r="K462" s="244"/>
      <c r="N462" s="215"/>
      <c r="O462" s="215"/>
      <c r="S462" s="215"/>
      <c r="T462" s="215"/>
      <c r="V462" s="215"/>
      <c r="W462" s="215"/>
    </row>
    <row r="463" spans="1:25" hidden="1">
      <c r="A463" s="261">
        <v>20</v>
      </c>
      <c r="B463" s="173"/>
      <c r="C463" s="137">
        <v>7003</v>
      </c>
      <c r="D463" s="145" t="s">
        <v>1433</v>
      </c>
      <c r="E463" s="701"/>
      <c r="F463" s="449"/>
      <c r="G463" s="245"/>
      <c r="H463" s="700">
        <v>0</v>
      </c>
      <c r="I463" s="476">
        <f>F463+G463+H463</f>
        <v>0</v>
      </c>
      <c r="J463" s="221" t="str">
        <f t="shared" si="99"/>
        <v/>
      </c>
      <c r="K463" s="244"/>
      <c r="N463" s="215"/>
      <c r="O463" s="215"/>
      <c r="S463" s="215"/>
      <c r="T463" s="215"/>
      <c r="V463" s="215"/>
      <c r="W463" s="215"/>
      <c r="Y463" s="247"/>
    </row>
    <row r="464" spans="1:25" ht="31.5" hidden="1">
      <c r="A464" s="261">
        <v>25</v>
      </c>
      <c r="B464" s="173"/>
      <c r="C464" s="142">
        <v>7010</v>
      </c>
      <c r="D464" s="148" t="s">
        <v>1434</v>
      </c>
      <c r="E464" s="701"/>
      <c r="F464" s="449"/>
      <c r="G464" s="245"/>
      <c r="H464" s="700">
        <v>0</v>
      </c>
      <c r="I464" s="476">
        <f>F464+G464+H464</f>
        <v>0</v>
      </c>
      <c r="J464" s="221" t="str">
        <f t="shared" si="99"/>
        <v/>
      </c>
      <c r="K464" s="244"/>
      <c r="N464" s="215"/>
      <c r="O464" s="215"/>
      <c r="S464" s="215"/>
      <c r="T464" s="215"/>
      <c r="V464" s="215"/>
      <c r="W464" s="215"/>
    </row>
    <row r="465" spans="1:244" s="247" customFormat="1" hidden="1">
      <c r="A465" s="259">
        <v>30</v>
      </c>
      <c r="B465" s="757">
        <v>7100</v>
      </c>
      <c r="C465" s="898" t="s">
        <v>1435</v>
      </c>
      <c r="D465" s="898"/>
      <c r="E465" s="753"/>
      <c r="F465" s="758">
        <f>+F466+F467</f>
        <v>0</v>
      </c>
      <c r="G465" s="759">
        <f>+G466+G467</f>
        <v>0</v>
      </c>
      <c r="H465" s="759">
        <f>+H466+H467</f>
        <v>0</v>
      </c>
      <c r="I465" s="759">
        <f>+I466+I467</f>
        <v>0</v>
      </c>
      <c r="J465" s="221" t="str">
        <f t="shared" si="99"/>
        <v/>
      </c>
      <c r="K465" s="244"/>
      <c r="L465" s="215"/>
      <c r="M465" s="215"/>
      <c r="N465" s="219"/>
      <c r="O465" s="219"/>
      <c r="P465" s="369"/>
      <c r="Q465" s="215"/>
      <c r="R465" s="215"/>
      <c r="S465" s="219"/>
      <c r="T465" s="219"/>
      <c r="U465" s="215"/>
      <c r="V465" s="219"/>
      <c r="W465" s="219"/>
      <c r="X465" s="215"/>
      <c r="Y465" s="215"/>
    </row>
    <row r="466" spans="1:244" hidden="1">
      <c r="A466" s="260">
        <v>35</v>
      </c>
      <c r="B466" s="173"/>
      <c r="C466" s="144">
        <v>7101</v>
      </c>
      <c r="D466" s="174" t="s">
        <v>1436</v>
      </c>
      <c r="E466" s="701"/>
      <c r="F466" s="449"/>
      <c r="G466" s="245"/>
      <c r="H466" s="700">
        <v>0</v>
      </c>
      <c r="I466" s="476">
        <f>F466+G466+H466</f>
        <v>0</v>
      </c>
      <c r="J466" s="221" t="str">
        <f t="shared" si="99"/>
        <v/>
      </c>
      <c r="K466" s="244"/>
      <c r="N466" s="215"/>
      <c r="O466" s="215"/>
      <c r="S466" s="215"/>
      <c r="T466" s="215"/>
      <c r="V466" s="215"/>
      <c r="W466" s="215"/>
    </row>
    <row r="467" spans="1:244" hidden="1">
      <c r="A467" s="260">
        <v>40</v>
      </c>
      <c r="B467" s="173"/>
      <c r="C467" s="142">
        <v>7102</v>
      </c>
      <c r="D467" s="148" t="s">
        <v>1437</v>
      </c>
      <c r="E467" s="701"/>
      <c r="F467" s="449"/>
      <c r="G467" s="245"/>
      <c r="H467" s="700">
        <v>0</v>
      </c>
      <c r="I467" s="476">
        <f>F467+G467+H467</f>
        <v>0</v>
      </c>
      <c r="J467" s="221" t="str">
        <f t="shared" si="99"/>
        <v/>
      </c>
      <c r="K467" s="244"/>
      <c r="N467" s="215"/>
      <c r="O467" s="215"/>
      <c r="S467" s="215"/>
      <c r="T467" s="215"/>
      <c r="V467" s="215"/>
      <c r="W467" s="215"/>
      <c r="Y467" s="247"/>
    </row>
    <row r="468" spans="1:244" s="247" customFormat="1" hidden="1">
      <c r="A468" s="259">
        <v>45</v>
      </c>
      <c r="B468" s="757">
        <v>7200</v>
      </c>
      <c r="C468" s="898" t="s">
        <v>1723</v>
      </c>
      <c r="D468" s="898"/>
      <c r="E468" s="753"/>
      <c r="F468" s="758">
        <f>+F469+F470</f>
        <v>0</v>
      </c>
      <c r="G468" s="759">
        <f>+G469+G470</f>
        <v>0</v>
      </c>
      <c r="H468" s="759">
        <f>+H469+H470</f>
        <v>0</v>
      </c>
      <c r="I468" s="759">
        <f>+I469+I470</f>
        <v>0</v>
      </c>
      <c r="J468" s="221" t="str">
        <f t="shared" si="99"/>
        <v/>
      </c>
      <c r="K468" s="244"/>
      <c r="L468" s="215"/>
      <c r="M468" s="215"/>
      <c r="N468" s="219"/>
      <c r="O468" s="219"/>
      <c r="P468" s="369"/>
      <c r="Q468" s="215"/>
      <c r="R468" s="215"/>
      <c r="S468" s="219"/>
      <c r="T468" s="219"/>
      <c r="U468" s="215"/>
      <c r="V468" s="219"/>
      <c r="W468" s="219"/>
      <c r="X468" s="215"/>
      <c r="Y468" s="215"/>
    </row>
    <row r="469" spans="1:244" hidden="1">
      <c r="A469" s="260">
        <v>50</v>
      </c>
      <c r="B469" s="173"/>
      <c r="C469" s="144">
        <v>7201</v>
      </c>
      <c r="D469" s="174" t="s">
        <v>1724</v>
      </c>
      <c r="E469" s="701"/>
      <c r="F469" s="449"/>
      <c r="G469" s="245"/>
      <c r="H469" s="700">
        <v>0</v>
      </c>
      <c r="I469" s="476">
        <f>F469+G469+H469</f>
        <v>0</v>
      </c>
      <c r="J469" s="221" t="str">
        <f t="shared" si="99"/>
        <v/>
      </c>
      <c r="K469" s="244"/>
      <c r="N469" s="215"/>
      <c r="O469" s="215"/>
      <c r="S469" s="215"/>
      <c r="T469" s="215"/>
      <c r="V469" s="215"/>
      <c r="W469" s="215"/>
    </row>
    <row r="470" spans="1:244" hidden="1">
      <c r="A470" s="260">
        <v>55</v>
      </c>
      <c r="B470" s="173"/>
      <c r="C470" s="142">
        <v>7202</v>
      </c>
      <c r="D470" s="148" t="s">
        <v>1725</v>
      </c>
      <c r="E470" s="701"/>
      <c r="F470" s="449"/>
      <c r="G470" s="245"/>
      <c r="H470" s="700">
        <v>0</v>
      </c>
      <c r="I470" s="476">
        <f>F470+G470+H470</f>
        <v>0</v>
      </c>
      <c r="J470" s="221" t="str">
        <f t="shared" si="99"/>
        <v/>
      </c>
      <c r="K470" s="244"/>
      <c r="N470" s="215"/>
      <c r="O470" s="215"/>
      <c r="S470" s="215"/>
      <c r="T470" s="215"/>
      <c r="V470" s="215"/>
      <c r="W470" s="215"/>
      <c r="Y470" s="247"/>
    </row>
    <row r="471" spans="1:244" s="247" customFormat="1" hidden="1">
      <c r="A471" s="259">
        <v>60</v>
      </c>
      <c r="B471" s="757">
        <v>7300</v>
      </c>
      <c r="C471" s="908" t="s">
        <v>1438</v>
      </c>
      <c r="D471" s="909"/>
      <c r="E471" s="753"/>
      <c r="F471" s="758">
        <f>SUM(F472:F477)</f>
        <v>0</v>
      </c>
      <c r="G471" s="759">
        <f>SUM(G472:G477)</f>
        <v>0</v>
      </c>
      <c r="H471" s="759">
        <f>SUM(H472:H477)</f>
        <v>0</v>
      </c>
      <c r="I471" s="759">
        <f>SUM(I472:I477)</f>
        <v>0</v>
      </c>
      <c r="J471" s="221" t="str">
        <f t="shared" si="99"/>
        <v/>
      </c>
      <c r="K471" s="244"/>
      <c r="L471" s="215"/>
      <c r="M471" s="215"/>
      <c r="N471" s="219"/>
      <c r="O471" s="219"/>
      <c r="P471" s="369"/>
      <c r="Q471" s="215"/>
      <c r="R471" s="215"/>
      <c r="S471" s="219"/>
      <c r="T471" s="219"/>
      <c r="U471" s="215"/>
      <c r="V471" s="219"/>
      <c r="W471" s="219"/>
      <c r="X471" s="215"/>
      <c r="Y471" s="215"/>
    </row>
    <row r="472" spans="1:244" hidden="1">
      <c r="A472" s="260">
        <v>65</v>
      </c>
      <c r="B472" s="136"/>
      <c r="C472" s="144">
        <v>7320</v>
      </c>
      <c r="D472" s="319" t="s">
        <v>1439</v>
      </c>
      <c r="E472" s="701"/>
      <c r="F472" s="465"/>
      <c r="G472" s="359"/>
      <c r="H472" s="700">
        <v>0</v>
      </c>
      <c r="I472" s="476">
        <f t="shared" ref="I472:I477" si="100">F472+G472+H472</f>
        <v>0</v>
      </c>
      <c r="J472" s="221" t="str">
        <f t="shared" si="99"/>
        <v/>
      </c>
      <c r="K472" s="244"/>
      <c r="N472" s="215"/>
      <c r="O472" s="215"/>
      <c r="S472" s="215"/>
      <c r="T472" s="215"/>
      <c r="V472" s="215"/>
      <c r="W472" s="215"/>
    </row>
    <row r="473" spans="1:244" ht="31.5" hidden="1">
      <c r="A473" s="260">
        <v>85</v>
      </c>
      <c r="B473" s="136"/>
      <c r="C473" s="168">
        <v>7369</v>
      </c>
      <c r="D473" s="320" t="s">
        <v>1440</v>
      </c>
      <c r="E473" s="701"/>
      <c r="F473" s="465"/>
      <c r="G473" s="359"/>
      <c r="H473" s="700">
        <v>0</v>
      </c>
      <c r="I473" s="476">
        <f t="shared" si="100"/>
        <v>0</v>
      </c>
      <c r="J473" s="221" t="str">
        <f t="shared" si="99"/>
        <v/>
      </c>
      <c r="K473" s="244"/>
      <c r="N473" s="215"/>
      <c r="O473" s="215"/>
      <c r="S473" s="215"/>
      <c r="T473" s="215"/>
      <c r="V473" s="215"/>
      <c r="W473" s="215"/>
      <c r="Y473" s="247"/>
    </row>
    <row r="474" spans="1:244" ht="31.5" hidden="1">
      <c r="A474" s="260">
        <v>90</v>
      </c>
      <c r="B474" s="136"/>
      <c r="C474" s="166">
        <v>7370</v>
      </c>
      <c r="D474" s="321" t="s">
        <v>1441</v>
      </c>
      <c r="E474" s="701"/>
      <c r="F474" s="465"/>
      <c r="G474" s="359"/>
      <c r="H474" s="700">
        <v>0</v>
      </c>
      <c r="I474" s="476">
        <f t="shared" si="100"/>
        <v>0</v>
      </c>
      <c r="J474" s="221" t="str">
        <f t="shared" si="99"/>
        <v/>
      </c>
      <c r="K474" s="244"/>
      <c r="N474" s="215"/>
      <c r="O474" s="215"/>
      <c r="S474" s="215"/>
      <c r="T474" s="215"/>
      <c r="V474" s="215"/>
      <c r="W474" s="215"/>
    </row>
    <row r="475" spans="1:244" hidden="1">
      <c r="A475" s="260">
        <v>95</v>
      </c>
      <c r="B475" s="136"/>
      <c r="C475" s="137">
        <v>7391</v>
      </c>
      <c r="D475" s="159" t="s">
        <v>1442</v>
      </c>
      <c r="E475" s="701"/>
      <c r="F475" s="449"/>
      <c r="G475" s="245"/>
      <c r="H475" s="700">
        <v>0</v>
      </c>
      <c r="I475" s="476">
        <f t="shared" si="100"/>
        <v>0</v>
      </c>
      <c r="J475" s="221" t="str">
        <f t="shared" si="99"/>
        <v/>
      </c>
      <c r="K475" s="244"/>
      <c r="N475" s="215"/>
      <c r="O475" s="215"/>
      <c r="S475" s="215"/>
      <c r="T475" s="215"/>
      <c r="V475" s="215"/>
      <c r="W475" s="215"/>
    </row>
    <row r="476" spans="1:244" hidden="1">
      <c r="A476" s="260">
        <v>100</v>
      </c>
      <c r="B476" s="136"/>
      <c r="C476" s="137">
        <v>7392</v>
      </c>
      <c r="D476" s="159" t="s">
        <v>1443</v>
      </c>
      <c r="E476" s="701"/>
      <c r="F476" s="700">
        <v>0</v>
      </c>
      <c r="G476" s="700">
        <v>0</v>
      </c>
      <c r="H476" s="700">
        <v>0</v>
      </c>
      <c r="I476" s="476">
        <f t="shared" si="100"/>
        <v>0</v>
      </c>
      <c r="J476" s="221" t="str">
        <f t="shared" si="99"/>
        <v/>
      </c>
      <c r="K476" s="244"/>
      <c r="N476" s="215"/>
      <c r="O476" s="215"/>
      <c r="S476" s="215"/>
      <c r="T476" s="215"/>
      <c r="V476" s="215"/>
      <c r="W476" s="215"/>
    </row>
    <row r="477" spans="1:244" hidden="1">
      <c r="A477" s="260">
        <v>105</v>
      </c>
      <c r="B477" s="136"/>
      <c r="C477" s="142">
        <v>7393</v>
      </c>
      <c r="D477" s="141" t="s">
        <v>1444</v>
      </c>
      <c r="E477" s="701"/>
      <c r="F477" s="449"/>
      <c r="G477" s="245"/>
      <c r="H477" s="700">
        <v>0</v>
      </c>
      <c r="I477" s="476">
        <f t="shared" si="100"/>
        <v>0</v>
      </c>
      <c r="J477" s="221" t="str">
        <f t="shared" si="99"/>
        <v/>
      </c>
      <c r="K477" s="244"/>
      <c r="N477" s="215"/>
      <c r="O477" s="215"/>
      <c r="S477" s="215"/>
      <c r="T477" s="215"/>
      <c r="V477" s="215"/>
      <c r="W477" s="215"/>
    </row>
    <row r="478" spans="1:244" s="361" customFormat="1" hidden="1">
      <c r="A478" s="263">
        <v>110</v>
      </c>
      <c r="B478" s="757">
        <v>7900</v>
      </c>
      <c r="C478" s="912" t="s">
        <v>1445</v>
      </c>
      <c r="D478" s="913"/>
      <c r="E478" s="753"/>
      <c r="F478" s="760">
        <f>+F479+F480</f>
        <v>0</v>
      </c>
      <c r="G478" s="761">
        <f>+G479+G480</f>
        <v>0</v>
      </c>
      <c r="H478" s="761">
        <f>+H479+H480</f>
        <v>0</v>
      </c>
      <c r="I478" s="761">
        <f>+I479+I480</f>
        <v>0</v>
      </c>
      <c r="J478" s="221" t="str">
        <f t="shared" si="99"/>
        <v/>
      </c>
      <c r="K478" s="244"/>
      <c r="L478" s="370"/>
      <c r="M478" s="370"/>
      <c r="N478" s="371"/>
      <c r="O478" s="370"/>
      <c r="P478" s="370"/>
      <c r="Q478" s="371"/>
      <c r="R478" s="370"/>
      <c r="S478" s="370"/>
      <c r="T478" s="371"/>
      <c r="U478" s="370"/>
      <c r="V478" s="370"/>
      <c r="W478" s="371"/>
      <c r="X478" s="370"/>
      <c r="Y478" s="215"/>
      <c r="Z478" s="264"/>
      <c r="AA478" s="370"/>
      <c r="AB478" s="370"/>
      <c r="AC478" s="371"/>
      <c r="AD478" s="370"/>
      <c r="AE478" s="370"/>
      <c r="AF478" s="371"/>
      <c r="AG478" s="372"/>
      <c r="AH478" s="372"/>
      <c r="AI478" s="373"/>
      <c r="AJ478" s="372"/>
      <c r="AK478" s="372"/>
      <c r="AL478" s="373"/>
      <c r="AM478" s="372"/>
      <c r="AN478" s="372"/>
      <c r="AO478" s="374"/>
      <c r="AP478" s="372"/>
      <c r="AQ478" s="372"/>
      <c r="AR478" s="373"/>
      <c r="AS478" s="372"/>
      <c r="AT478" s="372"/>
      <c r="AU478" s="373"/>
      <c r="AV478" s="372"/>
      <c r="AW478" s="373"/>
      <c r="AX478" s="374"/>
      <c r="AY478" s="373"/>
      <c r="AZ478" s="373"/>
      <c r="BA478" s="372"/>
      <c r="BB478" s="372"/>
      <c r="BC478" s="373"/>
      <c r="BD478" s="372"/>
      <c r="BE478" s="215"/>
      <c r="BF478" s="372"/>
    </row>
    <row r="479" spans="1:244" s="380" customFormat="1" hidden="1">
      <c r="A479" s="375">
        <v>115</v>
      </c>
      <c r="B479" s="136"/>
      <c r="C479" s="197">
        <v>7901</v>
      </c>
      <c r="D479" s="466" t="s">
        <v>1446</v>
      </c>
      <c r="E479" s="701"/>
      <c r="F479" s="700">
        <v>0</v>
      </c>
      <c r="G479" s="700">
        <v>0</v>
      </c>
      <c r="H479" s="700">
        <v>0</v>
      </c>
      <c r="I479" s="476">
        <f>F479+G479+H479</f>
        <v>0</v>
      </c>
      <c r="J479" s="221" t="str">
        <f t="shared" si="99"/>
        <v/>
      </c>
      <c r="K479" s="244"/>
      <c r="L479" s="376"/>
      <c r="M479" s="377"/>
      <c r="N479" s="376"/>
      <c r="O479" s="376"/>
      <c r="P479" s="377"/>
      <c r="Q479" s="376"/>
      <c r="R479" s="376"/>
      <c r="S479" s="377"/>
      <c r="T479" s="376"/>
      <c r="U479" s="376"/>
      <c r="V479" s="377"/>
      <c r="W479" s="376"/>
      <c r="X479" s="376"/>
      <c r="Y479" s="215"/>
      <c r="Z479" s="376"/>
      <c r="AA479" s="376"/>
      <c r="AB479" s="377"/>
      <c r="AC479" s="376"/>
      <c r="AD479" s="376"/>
      <c r="AE479" s="377"/>
      <c r="AF479" s="376"/>
      <c r="AG479" s="376"/>
      <c r="AH479" s="377"/>
      <c r="AI479" s="376"/>
      <c r="AJ479" s="376"/>
      <c r="AK479" s="377"/>
      <c r="AL479" s="376"/>
      <c r="AM479" s="376"/>
      <c r="AN479" s="378"/>
      <c r="AO479" s="376"/>
      <c r="AP479" s="376"/>
      <c r="AQ479" s="377"/>
      <c r="AR479" s="376"/>
      <c r="AS479" s="376"/>
      <c r="AT479" s="377"/>
      <c r="AU479" s="376"/>
      <c r="AV479" s="377"/>
      <c r="AW479" s="378"/>
      <c r="AX479" s="377"/>
      <c r="AY479" s="377"/>
      <c r="AZ479" s="376"/>
      <c r="BA479" s="376"/>
      <c r="BB479" s="377"/>
      <c r="BC479" s="376"/>
      <c r="BD479" s="379"/>
      <c r="BE479" s="376"/>
      <c r="BF479" s="379"/>
      <c r="BG479" s="379"/>
      <c r="BH479" s="379"/>
      <c r="BI479" s="379"/>
      <c r="BJ479" s="379"/>
      <c r="BK479" s="379"/>
      <c r="BL479" s="379"/>
      <c r="BM479" s="379"/>
      <c r="BN479" s="379"/>
      <c r="BO479" s="379"/>
      <c r="BP479" s="379"/>
      <c r="BQ479" s="379"/>
      <c r="BR479" s="379"/>
      <c r="BS479" s="379"/>
      <c r="BT479" s="379"/>
      <c r="BU479" s="379"/>
      <c r="BV479" s="379"/>
      <c r="BW479" s="379"/>
      <c r="BX479" s="379"/>
      <c r="BY479" s="379"/>
      <c r="BZ479" s="379"/>
      <c r="CA479" s="379"/>
      <c r="CB479" s="379"/>
      <c r="CC479" s="379"/>
      <c r="CD479" s="379"/>
      <c r="CE479" s="379"/>
      <c r="CF479" s="379"/>
      <c r="CG479" s="379"/>
      <c r="CH479" s="379"/>
      <c r="CI479" s="379"/>
      <c r="CJ479" s="379"/>
      <c r="CK479" s="379"/>
      <c r="CL479" s="379"/>
      <c r="CM479" s="379"/>
      <c r="CN479" s="379"/>
      <c r="CO479" s="379"/>
      <c r="CP479" s="379"/>
      <c r="CQ479" s="379"/>
      <c r="CR479" s="379"/>
      <c r="CS479" s="379"/>
      <c r="CT479" s="379"/>
      <c r="CU479" s="379"/>
      <c r="CV479" s="379"/>
      <c r="CW479" s="379"/>
      <c r="CX479" s="379"/>
      <c r="CY479" s="379"/>
      <c r="CZ479" s="379"/>
      <c r="DA479" s="379"/>
      <c r="DB479" s="379"/>
      <c r="DC479" s="379"/>
      <c r="DD479" s="379"/>
      <c r="DE479" s="379"/>
      <c r="DF479" s="379"/>
      <c r="DG479" s="379"/>
      <c r="DH479" s="379"/>
      <c r="DI479" s="379"/>
      <c r="DJ479" s="379"/>
      <c r="DK479" s="379"/>
      <c r="DL479" s="379"/>
      <c r="DM479" s="379"/>
      <c r="DN479" s="379"/>
      <c r="DO479" s="379"/>
      <c r="DP479" s="379"/>
      <c r="DQ479" s="379"/>
      <c r="DR479" s="379"/>
      <c r="DS479" s="379"/>
      <c r="DT479" s="379"/>
      <c r="DU479" s="379"/>
      <c r="DV479" s="379"/>
      <c r="DW479" s="379"/>
      <c r="DX479" s="379"/>
      <c r="DY479" s="379"/>
      <c r="DZ479" s="379"/>
      <c r="EA479" s="379"/>
      <c r="EB479" s="379"/>
      <c r="EC479" s="379"/>
      <c r="ED479" s="379"/>
      <c r="EE479" s="379"/>
      <c r="EF479" s="379"/>
      <c r="EG479" s="379"/>
      <c r="EH479" s="379"/>
      <c r="EI479" s="379"/>
      <c r="EJ479" s="379"/>
      <c r="EK479" s="379"/>
      <c r="EL479" s="379"/>
      <c r="EM479" s="379"/>
      <c r="EN479" s="379"/>
      <c r="EO479" s="379"/>
      <c r="EP479" s="379"/>
      <c r="EQ479" s="379"/>
      <c r="ER479" s="379"/>
      <c r="ES479" s="379"/>
      <c r="ET479" s="379"/>
      <c r="EU479" s="379"/>
      <c r="EV479" s="379"/>
      <c r="EW479" s="379"/>
      <c r="EX479" s="379"/>
      <c r="EY479" s="379"/>
      <c r="EZ479" s="379"/>
      <c r="FA479" s="379"/>
      <c r="FB479" s="379"/>
      <c r="FC479" s="379"/>
      <c r="FD479" s="379"/>
      <c r="FE479" s="379"/>
      <c r="FF479" s="379"/>
      <c r="FG479" s="379"/>
      <c r="FH479" s="379"/>
      <c r="FI479" s="379"/>
      <c r="FJ479" s="379"/>
      <c r="FK479" s="379"/>
      <c r="FL479" s="379"/>
      <c r="FM479" s="379"/>
      <c r="FN479" s="379"/>
      <c r="FO479" s="379"/>
      <c r="FP479" s="379"/>
      <c r="FQ479" s="379"/>
      <c r="FR479" s="379"/>
      <c r="FS479" s="379"/>
      <c r="FT479" s="379"/>
      <c r="FU479" s="379"/>
      <c r="FV479" s="379"/>
      <c r="FW479" s="379"/>
      <c r="FX479" s="379"/>
      <c r="FY479" s="379"/>
      <c r="FZ479" s="379"/>
      <c r="GA479" s="379"/>
      <c r="GB479" s="379"/>
      <c r="GC479" s="379"/>
      <c r="GD479" s="379"/>
      <c r="GE479" s="379"/>
      <c r="GF479" s="379"/>
      <c r="GG479" s="379"/>
      <c r="GH479" s="379"/>
      <c r="GI479" s="379"/>
      <c r="GJ479" s="379"/>
      <c r="GK479" s="379"/>
      <c r="GL479" s="379"/>
      <c r="GM479" s="379"/>
      <c r="GN479" s="379"/>
      <c r="GO479" s="379"/>
      <c r="GP479" s="379"/>
      <c r="GQ479" s="379"/>
      <c r="GR479" s="379"/>
      <c r="GS479" s="379"/>
      <c r="GT479" s="379"/>
      <c r="GU479" s="379"/>
      <c r="GV479" s="379"/>
      <c r="GW479" s="379"/>
      <c r="GX479" s="379"/>
      <c r="GY479" s="379"/>
      <c r="GZ479" s="379"/>
      <c r="HA479" s="379"/>
      <c r="HB479" s="379"/>
      <c r="HC479" s="379"/>
      <c r="HD479" s="379"/>
      <c r="HE479" s="379"/>
      <c r="HF479" s="379"/>
      <c r="HG479" s="379"/>
      <c r="HH479" s="379"/>
      <c r="HI479" s="379"/>
      <c r="HJ479" s="379"/>
      <c r="HK479" s="379"/>
      <c r="HL479" s="379"/>
      <c r="HM479" s="379"/>
      <c r="HN479" s="379"/>
      <c r="HO479" s="379"/>
      <c r="HP479" s="379"/>
      <c r="HQ479" s="379"/>
      <c r="HR479" s="379"/>
      <c r="HS479" s="379"/>
      <c r="HT479" s="379"/>
      <c r="HU479" s="379"/>
      <c r="HV479" s="379"/>
      <c r="HW479" s="379"/>
      <c r="HX479" s="379"/>
      <c r="HY479" s="379"/>
      <c r="HZ479" s="379"/>
      <c r="IA479" s="379"/>
      <c r="IB479" s="379"/>
      <c r="IC479" s="379"/>
      <c r="ID479" s="379"/>
      <c r="IE479" s="379"/>
      <c r="IF479" s="379"/>
      <c r="IG479" s="379"/>
      <c r="IH479" s="379"/>
      <c r="II479" s="379"/>
      <c r="IJ479" s="379"/>
    </row>
    <row r="480" spans="1:244" s="380" customFormat="1" hidden="1">
      <c r="A480" s="375">
        <v>120</v>
      </c>
      <c r="B480" s="136"/>
      <c r="C480" s="198">
        <v>7902</v>
      </c>
      <c r="D480" s="467" t="s">
        <v>1447</v>
      </c>
      <c r="E480" s="701"/>
      <c r="F480" s="700">
        <v>0</v>
      </c>
      <c r="G480" s="700">
        <v>0</v>
      </c>
      <c r="H480" s="700">
        <v>0</v>
      </c>
      <c r="I480" s="476">
        <f>F480+G480+H480</f>
        <v>0</v>
      </c>
      <c r="J480" s="221" t="str">
        <f t="shared" si="99"/>
        <v/>
      </c>
      <c r="K480" s="244"/>
      <c r="L480" s="376"/>
      <c r="M480" s="377"/>
      <c r="N480" s="376"/>
      <c r="O480" s="376"/>
      <c r="P480" s="377"/>
      <c r="Q480" s="376"/>
      <c r="R480" s="376"/>
      <c r="S480" s="377"/>
      <c r="T480" s="376"/>
      <c r="U480" s="376"/>
      <c r="V480" s="377"/>
      <c r="W480" s="376"/>
      <c r="X480" s="376"/>
      <c r="Y480" s="370"/>
      <c r="Z480" s="376"/>
      <c r="AA480" s="376"/>
      <c r="AB480" s="377"/>
      <c r="AC480" s="376"/>
      <c r="AD480" s="376"/>
      <c r="AE480" s="377"/>
      <c r="AF480" s="376"/>
      <c r="AG480" s="376"/>
      <c r="AH480" s="377"/>
      <c r="AI480" s="376"/>
      <c r="AJ480" s="376"/>
      <c r="AK480" s="377"/>
      <c r="AL480" s="376"/>
      <c r="AM480" s="376"/>
      <c r="AN480" s="378"/>
      <c r="AO480" s="376"/>
      <c r="AP480" s="376"/>
      <c r="AQ480" s="377"/>
      <c r="AR480" s="376"/>
      <c r="AS480" s="376"/>
      <c r="AT480" s="377"/>
      <c r="AU480" s="376"/>
      <c r="AV480" s="377"/>
      <c r="AW480" s="378"/>
      <c r="AX480" s="377"/>
      <c r="AY480" s="377"/>
      <c r="AZ480" s="376"/>
      <c r="BA480" s="376"/>
      <c r="BB480" s="377"/>
      <c r="BC480" s="376"/>
      <c r="BD480" s="379"/>
      <c r="BE480" s="376"/>
      <c r="BF480" s="379"/>
      <c r="BG480" s="379"/>
      <c r="BH480" s="379"/>
      <c r="BI480" s="379"/>
      <c r="BJ480" s="379"/>
      <c r="BK480" s="379"/>
      <c r="BL480" s="379"/>
      <c r="BM480" s="379"/>
      <c r="BN480" s="379"/>
      <c r="BO480" s="379"/>
      <c r="BP480" s="379"/>
      <c r="BQ480" s="379"/>
      <c r="BR480" s="379"/>
      <c r="BS480" s="379"/>
      <c r="BT480" s="379"/>
      <c r="BU480" s="379"/>
      <c r="BV480" s="379"/>
      <c r="BW480" s="379"/>
      <c r="BX480" s="379"/>
      <c r="BY480" s="379"/>
      <c r="BZ480" s="379"/>
      <c r="CA480" s="379"/>
      <c r="CB480" s="379"/>
      <c r="CC480" s="379"/>
      <c r="CD480" s="379"/>
      <c r="CE480" s="379"/>
      <c r="CF480" s="379"/>
      <c r="CG480" s="379"/>
      <c r="CH480" s="379"/>
      <c r="CI480" s="379"/>
      <c r="CJ480" s="379"/>
      <c r="CK480" s="379"/>
      <c r="CL480" s="379"/>
      <c r="CM480" s="379"/>
      <c r="CN480" s="379"/>
      <c r="CO480" s="379"/>
      <c r="CP480" s="379"/>
      <c r="CQ480" s="379"/>
      <c r="CR480" s="379"/>
      <c r="CS480" s="379"/>
      <c r="CT480" s="379"/>
      <c r="CU480" s="379"/>
      <c r="CV480" s="379"/>
      <c r="CW480" s="379"/>
      <c r="CX480" s="379"/>
      <c r="CY480" s="379"/>
      <c r="CZ480" s="379"/>
      <c r="DA480" s="379"/>
      <c r="DB480" s="379"/>
      <c r="DC480" s="379"/>
      <c r="DD480" s="379"/>
      <c r="DE480" s="379"/>
      <c r="DF480" s="379"/>
      <c r="DG480" s="379"/>
      <c r="DH480" s="379"/>
      <c r="DI480" s="379"/>
      <c r="DJ480" s="379"/>
      <c r="DK480" s="379"/>
      <c r="DL480" s="379"/>
      <c r="DM480" s="379"/>
      <c r="DN480" s="379"/>
      <c r="DO480" s="379"/>
      <c r="DP480" s="379"/>
      <c r="DQ480" s="379"/>
      <c r="DR480" s="379"/>
      <c r="DS480" s="379"/>
      <c r="DT480" s="379"/>
      <c r="DU480" s="379"/>
      <c r="DV480" s="379"/>
      <c r="DW480" s="379"/>
      <c r="DX480" s="379"/>
      <c r="DY480" s="379"/>
      <c r="DZ480" s="379"/>
      <c r="EA480" s="379"/>
      <c r="EB480" s="379"/>
      <c r="EC480" s="379"/>
      <c r="ED480" s="379"/>
      <c r="EE480" s="379"/>
      <c r="EF480" s="379"/>
      <c r="EG480" s="379"/>
      <c r="EH480" s="379"/>
      <c r="EI480" s="379"/>
      <c r="EJ480" s="379"/>
      <c r="EK480" s="379"/>
      <c r="EL480" s="379"/>
      <c r="EM480" s="379"/>
      <c r="EN480" s="379"/>
      <c r="EO480" s="379"/>
      <c r="EP480" s="379"/>
      <c r="EQ480" s="379"/>
      <c r="ER480" s="379"/>
      <c r="ES480" s="379"/>
      <c r="ET480" s="379"/>
      <c r="EU480" s="379"/>
      <c r="EV480" s="379"/>
      <c r="EW480" s="379"/>
      <c r="EX480" s="379"/>
      <c r="EY480" s="379"/>
      <c r="EZ480" s="379"/>
      <c r="FA480" s="379"/>
      <c r="FB480" s="379"/>
      <c r="FC480" s="379"/>
      <c r="FD480" s="379"/>
      <c r="FE480" s="379"/>
      <c r="FF480" s="379"/>
      <c r="FG480" s="379"/>
      <c r="FH480" s="379"/>
      <c r="FI480" s="379"/>
      <c r="FJ480" s="379"/>
      <c r="FK480" s="379"/>
      <c r="FL480" s="379"/>
      <c r="FM480" s="379"/>
      <c r="FN480" s="379"/>
      <c r="FO480" s="379"/>
      <c r="FP480" s="379"/>
      <c r="FQ480" s="379"/>
      <c r="FR480" s="379"/>
      <c r="FS480" s="379"/>
      <c r="FT480" s="379"/>
      <c r="FU480" s="379"/>
      <c r="FV480" s="379"/>
      <c r="FW480" s="379"/>
      <c r="FX480" s="379"/>
      <c r="FY480" s="379"/>
      <c r="FZ480" s="379"/>
      <c r="GA480" s="379"/>
      <c r="GB480" s="379"/>
      <c r="GC480" s="379"/>
      <c r="GD480" s="379"/>
      <c r="GE480" s="379"/>
      <c r="GF480" s="379"/>
      <c r="GG480" s="379"/>
      <c r="GH480" s="379"/>
      <c r="GI480" s="379"/>
      <c r="GJ480" s="379"/>
      <c r="GK480" s="379"/>
      <c r="GL480" s="379"/>
      <c r="GM480" s="379"/>
      <c r="GN480" s="379"/>
      <c r="GO480" s="379"/>
      <c r="GP480" s="379"/>
      <c r="GQ480" s="379"/>
      <c r="GR480" s="379"/>
      <c r="GS480" s="379"/>
      <c r="GT480" s="379"/>
      <c r="GU480" s="379"/>
      <c r="GV480" s="379"/>
      <c r="GW480" s="379"/>
      <c r="GX480" s="379"/>
      <c r="GY480" s="379"/>
      <c r="GZ480" s="379"/>
      <c r="HA480" s="379"/>
      <c r="HB480" s="379"/>
      <c r="HC480" s="379"/>
      <c r="HD480" s="379"/>
      <c r="HE480" s="379"/>
      <c r="HF480" s="379"/>
      <c r="HG480" s="379"/>
      <c r="HH480" s="379"/>
      <c r="HI480" s="379"/>
      <c r="HJ480" s="379"/>
      <c r="HK480" s="379"/>
      <c r="HL480" s="379"/>
      <c r="HM480" s="379"/>
      <c r="HN480" s="379"/>
      <c r="HO480" s="379"/>
      <c r="HP480" s="379"/>
      <c r="HQ480" s="379"/>
      <c r="HR480" s="379"/>
      <c r="HS480" s="379"/>
      <c r="HT480" s="379"/>
      <c r="HU480" s="379"/>
      <c r="HV480" s="379"/>
      <c r="HW480" s="379"/>
      <c r="HX480" s="379"/>
      <c r="HY480" s="379"/>
      <c r="HZ480" s="379"/>
      <c r="IA480" s="379"/>
      <c r="IB480" s="379"/>
      <c r="IC480" s="379"/>
      <c r="ID480" s="379"/>
      <c r="IE480" s="379"/>
      <c r="IF480" s="379"/>
      <c r="IG480" s="379"/>
      <c r="IH480" s="379"/>
      <c r="II480" s="379"/>
      <c r="IJ480" s="379"/>
    </row>
    <row r="481" spans="1:25" s="247" customFormat="1" hidden="1">
      <c r="A481" s="259">
        <v>125</v>
      </c>
      <c r="B481" s="757">
        <v>8000</v>
      </c>
      <c r="C481" s="894" t="s">
        <v>1448</v>
      </c>
      <c r="D481" s="894"/>
      <c r="E481" s="753"/>
      <c r="F481" s="758">
        <f>SUM(F482:F496)</f>
        <v>0</v>
      </c>
      <c r="G481" s="759">
        <f>SUM(G482:G496)</f>
        <v>0</v>
      </c>
      <c r="H481" s="759">
        <f>SUM(H482:H496)</f>
        <v>0</v>
      </c>
      <c r="I481" s="759">
        <f>SUM(I482:I496)</f>
        <v>0</v>
      </c>
      <c r="J481" s="221" t="str">
        <f t="shared" si="99"/>
        <v/>
      </c>
      <c r="K481" s="244"/>
      <c r="L481" s="215"/>
      <c r="M481" s="215"/>
      <c r="N481" s="219"/>
      <c r="O481" s="219"/>
      <c r="P481" s="369"/>
      <c r="Q481" s="215"/>
      <c r="R481" s="215"/>
      <c r="S481" s="219"/>
      <c r="T481" s="219"/>
      <c r="U481" s="215"/>
      <c r="V481" s="219"/>
      <c r="W481" s="219"/>
      <c r="X481" s="215"/>
      <c r="Y481" s="378"/>
    </row>
    <row r="482" spans="1:25" hidden="1">
      <c r="A482" s="260">
        <v>130</v>
      </c>
      <c r="B482" s="140"/>
      <c r="C482" s="144">
        <v>8011</v>
      </c>
      <c r="D482" s="138" t="s">
        <v>1449</v>
      </c>
      <c r="E482" s="701"/>
      <c r="F482" s="449"/>
      <c r="G482" s="245"/>
      <c r="H482" s="700">
        <v>0</v>
      </c>
      <c r="I482" s="476">
        <f t="shared" ref="I482:I496" si="101">F482+G482+H482</f>
        <v>0</v>
      </c>
      <c r="J482" s="221" t="str">
        <f t="shared" si="99"/>
        <v/>
      </c>
      <c r="K482" s="244"/>
      <c r="N482" s="215"/>
      <c r="O482" s="215"/>
      <c r="S482" s="215"/>
      <c r="T482" s="215"/>
      <c r="V482" s="215"/>
      <c r="W482" s="215"/>
      <c r="Y482" s="378"/>
    </row>
    <row r="483" spans="1:25" hidden="1">
      <c r="A483" s="260">
        <v>135</v>
      </c>
      <c r="B483" s="140"/>
      <c r="C483" s="137">
        <v>8012</v>
      </c>
      <c r="D483" s="139" t="s">
        <v>1450</v>
      </c>
      <c r="E483" s="701"/>
      <c r="F483" s="449"/>
      <c r="G483" s="245"/>
      <c r="H483" s="700">
        <v>0</v>
      </c>
      <c r="I483" s="476">
        <f t="shared" si="101"/>
        <v>0</v>
      </c>
      <c r="J483" s="221" t="str">
        <f t="shared" si="99"/>
        <v/>
      </c>
      <c r="K483" s="244"/>
      <c r="N483" s="215"/>
      <c r="O483" s="215"/>
      <c r="S483" s="215"/>
      <c r="T483" s="215"/>
      <c r="V483" s="215"/>
      <c r="W483" s="215"/>
      <c r="Y483" s="247"/>
    </row>
    <row r="484" spans="1:25" ht="18" hidden="1" customHeight="1">
      <c r="A484" s="260">
        <v>140</v>
      </c>
      <c r="B484" s="140"/>
      <c r="C484" s="137">
        <v>8017</v>
      </c>
      <c r="D484" s="139" t="s">
        <v>1451</v>
      </c>
      <c r="E484" s="701"/>
      <c r="F484" s="449"/>
      <c r="G484" s="245"/>
      <c r="H484" s="700">
        <v>0</v>
      </c>
      <c r="I484" s="476">
        <f t="shared" si="101"/>
        <v>0</v>
      </c>
      <c r="J484" s="221" t="str">
        <f t="shared" si="99"/>
        <v/>
      </c>
      <c r="K484" s="244"/>
      <c r="N484" s="215"/>
      <c r="O484" s="215"/>
      <c r="S484" s="215"/>
      <c r="T484" s="215"/>
      <c r="V484" s="215"/>
      <c r="W484" s="215"/>
    </row>
    <row r="485" spans="1:25" hidden="1">
      <c r="A485" s="260">
        <v>145</v>
      </c>
      <c r="B485" s="140"/>
      <c r="C485" s="168">
        <v>8018</v>
      </c>
      <c r="D485" s="199" t="s">
        <v>1452</v>
      </c>
      <c r="E485" s="701"/>
      <c r="F485" s="449"/>
      <c r="G485" s="245"/>
      <c r="H485" s="700">
        <v>0</v>
      </c>
      <c r="I485" s="476">
        <f t="shared" si="101"/>
        <v>0</v>
      </c>
      <c r="J485" s="221" t="str">
        <f t="shared" si="99"/>
        <v/>
      </c>
      <c r="K485" s="244"/>
      <c r="N485" s="215"/>
      <c r="O485" s="215"/>
      <c r="S485" s="215"/>
      <c r="T485" s="215"/>
      <c r="V485" s="215"/>
      <c r="W485" s="215"/>
    </row>
    <row r="486" spans="1:25" hidden="1">
      <c r="A486" s="260">
        <v>150</v>
      </c>
      <c r="B486" s="140"/>
      <c r="C486" s="164">
        <v>8031</v>
      </c>
      <c r="D486" s="165" t="s">
        <v>1453</v>
      </c>
      <c r="E486" s="701"/>
      <c r="F486" s="449"/>
      <c r="G486" s="245"/>
      <c r="H486" s="700">
        <v>0</v>
      </c>
      <c r="I486" s="476">
        <f t="shared" si="101"/>
        <v>0</v>
      </c>
      <c r="J486" s="221" t="str">
        <f t="shared" si="99"/>
        <v/>
      </c>
      <c r="K486" s="244"/>
      <c r="N486" s="215"/>
      <c r="O486" s="215"/>
      <c r="S486" s="215"/>
      <c r="T486" s="215"/>
      <c r="V486" s="215"/>
      <c r="W486" s="215"/>
    </row>
    <row r="487" spans="1:25" hidden="1">
      <c r="A487" s="260">
        <v>155</v>
      </c>
      <c r="B487" s="140"/>
      <c r="C487" s="137">
        <v>8032</v>
      </c>
      <c r="D487" s="139" t="s">
        <v>1454</v>
      </c>
      <c r="E487" s="701"/>
      <c r="F487" s="449"/>
      <c r="G487" s="245"/>
      <c r="H487" s="700">
        <v>0</v>
      </c>
      <c r="I487" s="476">
        <f t="shared" si="101"/>
        <v>0</v>
      </c>
      <c r="J487" s="221" t="str">
        <f t="shared" si="99"/>
        <v/>
      </c>
      <c r="K487" s="244"/>
      <c r="N487" s="215"/>
      <c r="O487" s="215"/>
      <c r="S487" s="215"/>
      <c r="T487" s="215"/>
      <c r="V487" s="215"/>
      <c r="W487" s="215"/>
    </row>
    <row r="488" spans="1:25" ht="18" hidden="1" customHeight="1">
      <c r="A488" s="260">
        <v>175</v>
      </c>
      <c r="B488" s="140"/>
      <c r="C488" s="137">
        <v>8037</v>
      </c>
      <c r="D488" s="139" t="s">
        <v>1455</v>
      </c>
      <c r="E488" s="701"/>
      <c r="F488" s="449"/>
      <c r="G488" s="245"/>
      <c r="H488" s="700">
        <v>0</v>
      </c>
      <c r="I488" s="476">
        <f t="shared" si="101"/>
        <v>0</v>
      </c>
      <c r="J488" s="221" t="str">
        <f t="shared" si="99"/>
        <v/>
      </c>
      <c r="K488" s="244"/>
      <c r="N488" s="215"/>
      <c r="O488" s="215"/>
      <c r="S488" s="215"/>
      <c r="T488" s="215"/>
      <c r="V488" s="215"/>
      <c r="W488" s="215"/>
    </row>
    <row r="489" spans="1:25" hidden="1">
      <c r="A489" s="260">
        <v>180</v>
      </c>
      <c r="B489" s="140"/>
      <c r="C489" s="168">
        <v>8038</v>
      </c>
      <c r="D489" s="199" t="s">
        <v>313</v>
      </c>
      <c r="E489" s="701"/>
      <c r="F489" s="449"/>
      <c r="G489" s="245"/>
      <c r="H489" s="700">
        <v>0</v>
      </c>
      <c r="I489" s="476">
        <f t="shared" si="101"/>
        <v>0</v>
      </c>
      <c r="J489" s="221" t="str">
        <f t="shared" si="99"/>
        <v/>
      </c>
      <c r="K489" s="244"/>
      <c r="N489" s="215"/>
      <c r="O489" s="215"/>
      <c r="S489" s="215"/>
      <c r="T489" s="215"/>
      <c r="V489" s="215"/>
      <c r="W489" s="215"/>
    </row>
    <row r="490" spans="1:25" hidden="1">
      <c r="A490" s="260">
        <v>185</v>
      </c>
      <c r="B490" s="140"/>
      <c r="C490" s="164">
        <v>8051</v>
      </c>
      <c r="D490" s="165" t="s">
        <v>314</v>
      </c>
      <c r="E490" s="701"/>
      <c r="F490" s="449"/>
      <c r="G490" s="245"/>
      <c r="H490" s="700">
        <v>0</v>
      </c>
      <c r="I490" s="476">
        <f t="shared" si="101"/>
        <v>0</v>
      </c>
      <c r="J490" s="221" t="str">
        <f t="shared" si="99"/>
        <v/>
      </c>
      <c r="K490" s="244"/>
      <c r="N490" s="215"/>
      <c r="O490" s="215"/>
      <c r="S490" s="215"/>
      <c r="T490" s="215"/>
      <c r="V490" s="215"/>
      <c r="W490" s="215"/>
    </row>
    <row r="491" spans="1:25" hidden="1">
      <c r="A491" s="260">
        <v>190</v>
      </c>
      <c r="B491" s="140"/>
      <c r="C491" s="137">
        <v>8052</v>
      </c>
      <c r="D491" s="139" t="s">
        <v>315</v>
      </c>
      <c r="E491" s="701"/>
      <c r="F491" s="449"/>
      <c r="G491" s="245"/>
      <c r="H491" s="700">
        <v>0</v>
      </c>
      <c r="I491" s="476">
        <f t="shared" si="101"/>
        <v>0</v>
      </c>
      <c r="J491" s="221" t="str">
        <f t="shared" si="99"/>
        <v/>
      </c>
      <c r="K491" s="244"/>
      <c r="N491" s="215"/>
      <c r="O491" s="215"/>
      <c r="S491" s="215"/>
      <c r="T491" s="215"/>
      <c r="V491" s="215"/>
      <c r="W491" s="215"/>
    </row>
    <row r="492" spans="1:25" ht="31.5" hidden="1">
      <c r="A492" s="260">
        <v>195</v>
      </c>
      <c r="B492" s="140"/>
      <c r="C492" s="137">
        <v>8057</v>
      </c>
      <c r="D492" s="139" t="s">
        <v>316</v>
      </c>
      <c r="E492" s="701"/>
      <c r="F492" s="449"/>
      <c r="G492" s="245"/>
      <c r="H492" s="700">
        <v>0</v>
      </c>
      <c r="I492" s="476">
        <f t="shared" si="101"/>
        <v>0</v>
      </c>
      <c r="J492" s="221" t="str">
        <f t="shared" si="99"/>
        <v/>
      </c>
      <c r="K492" s="244"/>
      <c r="N492" s="215"/>
      <c r="O492" s="215"/>
      <c r="S492" s="215"/>
      <c r="T492" s="215"/>
      <c r="V492" s="215"/>
      <c r="W492" s="215"/>
    </row>
    <row r="493" spans="1:25" hidden="1">
      <c r="A493" s="260">
        <v>200</v>
      </c>
      <c r="B493" s="140"/>
      <c r="C493" s="168">
        <v>8058</v>
      </c>
      <c r="D493" s="199" t="s">
        <v>317</v>
      </c>
      <c r="E493" s="701"/>
      <c r="F493" s="449"/>
      <c r="G493" s="245"/>
      <c r="H493" s="700">
        <v>0</v>
      </c>
      <c r="I493" s="476">
        <f t="shared" si="101"/>
        <v>0</v>
      </c>
      <c r="J493" s="221" t="str">
        <f t="shared" si="99"/>
        <v/>
      </c>
      <c r="K493" s="244"/>
      <c r="N493" s="215"/>
      <c r="O493" s="215"/>
      <c r="S493" s="215"/>
      <c r="T493" s="215"/>
      <c r="V493" s="215"/>
      <c r="W493" s="215"/>
    </row>
    <row r="494" spans="1:25" hidden="1">
      <c r="A494" s="260">
        <v>205</v>
      </c>
      <c r="B494" s="140"/>
      <c r="C494" s="166">
        <v>8080</v>
      </c>
      <c r="D494" s="200" t="s">
        <v>34</v>
      </c>
      <c r="E494" s="701"/>
      <c r="F494" s="700">
        <v>0</v>
      </c>
      <c r="G494" s="700">
        <v>0</v>
      </c>
      <c r="H494" s="700">
        <v>0</v>
      </c>
      <c r="I494" s="476">
        <f t="shared" si="101"/>
        <v>0</v>
      </c>
      <c r="J494" s="221" t="str">
        <f t="shared" si="99"/>
        <v/>
      </c>
      <c r="K494" s="244"/>
      <c r="N494" s="215"/>
      <c r="O494" s="215"/>
      <c r="S494" s="215"/>
      <c r="T494" s="215"/>
      <c r="V494" s="215"/>
      <c r="W494" s="215"/>
    </row>
    <row r="495" spans="1:25" hidden="1">
      <c r="A495" s="260">
        <v>210</v>
      </c>
      <c r="B495" s="140"/>
      <c r="C495" s="137">
        <v>8097</v>
      </c>
      <c r="D495" s="159" t="s">
        <v>318</v>
      </c>
      <c r="E495" s="701"/>
      <c r="F495" s="700">
        <v>0</v>
      </c>
      <c r="G495" s="700">
        <v>0</v>
      </c>
      <c r="H495" s="700">
        <v>0</v>
      </c>
      <c r="I495" s="476">
        <f t="shared" si="101"/>
        <v>0</v>
      </c>
      <c r="J495" s="221" t="str">
        <f t="shared" si="99"/>
        <v/>
      </c>
      <c r="K495" s="244"/>
      <c r="N495" s="215"/>
      <c r="O495" s="215"/>
      <c r="S495" s="215"/>
      <c r="T495" s="215"/>
      <c r="V495" s="215"/>
      <c r="W495" s="215"/>
    </row>
    <row r="496" spans="1:25" hidden="1">
      <c r="A496" s="260">
        <v>215</v>
      </c>
      <c r="B496" s="140"/>
      <c r="C496" s="142">
        <v>8098</v>
      </c>
      <c r="D496" s="154" t="s">
        <v>319</v>
      </c>
      <c r="E496" s="701"/>
      <c r="F496" s="700">
        <v>0</v>
      </c>
      <c r="G496" s="700">
        <v>0</v>
      </c>
      <c r="H496" s="700">
        <v>0</v>
      </c>
      <c r="I496" s="476">
        <f t="shared" si="101"/>
        <v>0</v>
      </c>
      <c r="J496" s="221" t="str">
        <f t="shared" si="99"/>
        <v/>
      </c>
      <c r="K496" s="244"/>
      <c r="N496" s="215"/>
      <c r="O496" s="215"/>
      <c r="S496" s="215"/>
      <c r="T496" s="215"/>
      <c r="V496" s="215"/>
      <c r="W496" s="215"/>
    </row>
    <row r="497" spans="1:25" s="247" customFormat="1" ht="33" hidden="1" customHeight="1">
      <c r="A497" s="259">
        <v>220</v>
      </c>
      <c r="B497" s="757">
        <v>8100</v>
      </c>
      <c r="C497" s="907" t="s">
        <v>320</v>
      </c>
      <c r="D497" s="893"/>
      <c r="E497" s="753"/>
      <c r="F497" s="758">
        <f>SUM(F498:F501)</f>
        <v>0</v>
      </c>
      <c r="G497" s="759">
        <f>SUM(G498:G501)</f>
        <v>0</v>
      </c>
      <c r="H497" s="759">
        <f>SUM(H498:H501)</f>
        <v>0</v>
      </c>
      <c r="I497" s="759">
        <f>SUM(I498:I501)</f>
        <v>0</v>
      </c>
      <c r="J497" s="221" t="str">
        <f t="shared" si="99"/>
        <v/>
      </c>
      <c r="K497" s="244"/>
      <c r="L497" s="215"/>
      <c r="M497" s="215"/>
      <c r="N497" s="219"/>
      <c r="O497" s="219"/>
      <c r="P497" s="369"/>
      <c r="Q497" s="215"/>
      <c r="R497" s="215"/>
      <c r="S497" s="219"/>
      <c r="T497" s="219"/>
      <c r="U497" s="215"/>
      <c r="V497" s="219"/>
      <c r="W497" s="219"/>
      <c r="X497" s="215"/>
      <c r="Y497" s="215"/>
    </row>
    <row r="498" spans="1:25" hidden="1">
      <c r="A498" s="260">
        <v>225</v>
      </c>
      <c r="B498" s="136"/>
      <c r="C498" s="144">
        <v>8111</v>
      </c>
      <c r="D498" s="147" t="s">
        <v>321</v>
      </c>
      <c r="E498" s="701"/>
      <c r="F498" s="700">
        <v>0</v>
      </c>
      <c r="G498" s="700">
        <v>0</v>
      </c>
      <c r="H498" s="700">
        <v>0</v>
      </c>
      <c r="I498" s="476">
        <f>F498+G498+H498</f>
        <v>0</v>
      </c>
      <c r="J498" s="221" t="str">
        <f t="shared" si="99"/>
        <v/>
      </c>
      <c r="K498" s="244"/>
      <c r="N498" s="215"/>
      <c r="O498" s="215"/>
      <c r="S498" s="215"/>
      <c r="T498" s="215"/>
      <c r="V498" s="215"/>
      <c r="W498" s="215"/>
    </row>
    <row r="499" spans="1:25" hidden="1">
      <c r="A499" s="260">
        <v>230</v>
      </c>
      <c r="B499" s="136"/>
      <c r="C499" s="168">
        <v>8112</v>
      </c>
      <c r="D499" s="170" t="s">
        <v>322</v>
      </c>
      <c r="E499" s="701"/>
      <c r="F499" s="700">
        <v>0</v>
      </c>
      <c r="G499" s="700">
        <v>0</v>
      </c>
      <c r="H499" s="700">
        <v>0</v>
      </c>
      <c r="I499" s="476">
        <f>F499+G499+H499</f>
        <v>0</v>
      </c>
      <c r="J499" s="221" t="str">
        <f t="shared" si="99"/>
        <v/>
      </c>
      <c r="K499" s="244"/>
      <c r="N499" s="215"/>
      <c r="O499" s="215"/>
      <c r="S499" s="215"/>
      <c r="T499" s="215"/>
      <c r="V499" s="215"/>
      <c r="W499" s="215"/>
      <c r="Y499" s="247"/>
    </row>
    <row r="500" spans="1:25" ht="31.5" hidden="1">
      <c r="A500" s="260">
        <v>235</v>
      </c>
      <c r="B500" s="143"/>
      <c r="C500" s="137">
        <v>8121</v>
      </c>
      <c r="D500" s="159" t="s">
        <v>323</v>
      </c>
      <c r="E500" s="701"/>
      <c r="F500" s="700">
        <v>0</v>
      </c>
      <c r="G500" s="700">
        <v>0</v>
      </c>
      <c r="H500" s="700">
        <v>0</v>
      </c>
      <c r="I500" s="476">
        <f>F500+G500+H500</f>
        <v>0</v>
      </c>
      <c r="J500" s="221" t="str">
        <f t="shared" si="99"/>
        <v/>
      </c>
      <c r="K500" s="244"/>
      <c r="N500" s="215"/>
      <c r="O500" s="215"/>
      <c r="S500" s="215"/>
      <c r="T500" s="215"/>
      <c r="V500" s="215"/>
      <c r="W500" s="215"/>
    </row>
    <row r="501" spans="1:25" ht="31.5" hidden="1">
      <c r="A501" s="260">
        <v>240</v>
      </c>
      <c r="B501" s="136"/>
      <c r="C501" s="142">
        <v>8122</v>
      </c>
      <c r="D501" s="154" t="s">
        <v>767</v>
      </c>
      <c r="E501" s="701"/>
      <c r="F501" s="700">
        <v>0</v>
      </c>
      <c r="G501" s="700">
        <v>0</v>
      </c>
      <c r="H501" s="700">
        <v>0</v>
      </c>
      <c r="I501" s="476">
        <f>F501+G501+H501</f>
        <v>0</v>
      </c>
      <c r="J501" s="221" t="str">
        <f t="shared" si="99"/>
        <v/>
      </c>
      <c r="K501" s="244"/>
      <c r="N501" s="215"/>
      <c r="O501" s="215"/>
      <c r="S501" s="215"/>
      <c r="T501" s="215"/>
      <c r="V501" s="215"/>
      <c r="W501" s="215"/>
    </row>
    <row r="502" spans="1:25" s="247" customFormat="1" ht="23.25" hidden="1" customHeight="1">
      <c r="A502" s="259">
        <v>245</v>
      </c>
      <c r="B502" s="757">
        <v>8200</v>
      </c>
      <c r="C502" s="914" t="s">
        <v>768</v>
      </c>
      <c r="D502" s="889"/>
      <c r="E502" s="753"/>
      <c r="F502" s="781">
        <v>0</v>
      </c>
      <c r="G502" s="781">
        <v>0</v>
      </c>
      <c r="H502" s="781">
        <v>0</v>
      </c>
      <c r="I502" s="762">
        <f>F502+G502+H502</f>
        <v>0</v>
      </c>
      <c r="J502" s="221" t="str">
        <f t="shared" si="99"/>
        <v/>
      </c>
      <c r="K502" s="244"/>
      <c r="L502" s="215"/>
      <c r="M502" s="215"/>
      <c r="N502" s="219"/>
      <c r="O502" s="219"/>
      <c r="P502" s="369"/>
      <c r="Q502" s="215"/>
      <c r="R502" s="215"/>
      <c r="S502" s="219"/>
      <c r="T502" s="219"/>
      <c r="U502" s="215"/>
      <c r="V502" s="219"/>
      <c r="W502" s="219"/>
      <c r="X502" s="215"/>
      <c r="Y502" s="215"/>
    </row>
    <row r="503" spans="1:25" s="247" customFormat="1" hidden="1">
      <c r="A503" s="259">
        <v>255</v>
      </c>
      <c r="B503" s="757">
        <v>8300</v>
      </c>
      <c r="C503" s="915" t="s">
        <v>769</v>
      </c>
      <c r="D503" s="915"/>
      <c r="E503" s="753"/>
      <c r="F503" s="758">
        <f>SUM(F504:F511)</f>
        <v>0</v>
      </c>
      <c r="G503" s="759">
        <f>SUM(G504:G511)</f>
        <v>0</v>
      </c>
      <c r="H503" s="759">
        <f>SUM(H504:H511)</f>
        <v>0</v>
      </c>
      <c r="I503" s="759">
        <f>SUM(I504:I511)</f>
        <v>0</v>
      </c>
      <c r="J503" s="221" t="str">
        <f t="shared" si="99"/>
        <v/>
      </c>
      <c r="K503" s="244"/>
      <c r="L503" s="215"/>
      <c r="M503" s="215"/>
      <c r="N503" s="219"/>
      <c r="O503" s="219"/>
      <c r="P503" s="369"/>
      <c r="Q503" s="215"/>
      <c r="R503" s="215"/>
      <c r="S503" s="219"/>
      <c r="T503" s="219"/>
      <c r="U503" s="215"/>
      <c r="V503" s="219"/>
      <c r="W503" s="219"/>
      <c r="X503" s="215"/>
      <c r="Y503" s="215"/>
    </row>
    <row r="504" spans="1:25" ht="18.75" hidden="1" customHeight="1">
      <c r="A504" s="261">
        <v>260</v>
      </c>
      <c r="B504" s="143"/>
      <c r="C504" s="144">
        <v>8311</v>
      </c>
      <c r="D504" s="147" t="s">
        <v>770</v>
      </c>
      <c r="E504" s="701"/>
      <c r="F504" s="449"/>
      <c r="G504" s="245"/>
      <c r="H504" s="700">
        <v>0</v>
      </c>
      <c r="I504" s="476">
        <f t="shared" ref="I504:I567" si="102">F504+G504+H504</f>
        <v>0</v>
      </c>
      <c r="J504" s="221" t="str">
        <f t="shared" si="99"/>
        <v/>
      </c>
      <c r="K504" s="244"/>
      <c r="N504" s="215"/>
      <c r="O504" s="215"/>
      <c r="S504" s="215"/>
      <c r="T504" s="215"/>
      <c r="V504" s="215"/>
      <c r="W504" s="215"/>
      <c r="Y504" s="247"/>
    </row>
    <row r="505" spans="1:25" ht="18.75" hidden="1" customHeight="1">
      <c r="A505" s="261">
        <v>261</v>
      </c>
      <c r="B505" s="136"/>
      <c r="C505" s="168">
        <v>8312</v>
      </c>
      <c r="D505" s="170" t="s">
        <v>771</v>
      </c>
      <c r="E505" s="701"/>
      <c r="F505" s="449"/>
      <c r="G505" s="245"/>
      <c r="H505" s="700">
        <v>0</v>
      </c>
      <c r="I505" s="476">
        <f t="shared" si="102"/>
        <v>0</v>
      </c>
      <c r="J505" s="221" t="str">
        <f t="shared" si="99"/>
        <v/>
      </c>
      <c r="K505" s="244"/>
      <c r="N505" s="215"/>
      <c r="O505" s="215"/>
      <c r="S505" s="215"/>
      <c r="T505" s="215"/>
      <c r="V505" s="215"/>
      <c r="W505" s="215"/>
      <c r="Y505" s="247"/>
    </row>
    <row r="506" spans="1:25" ht="18.75" hidden="1" customHeight="1">
      <c r="A506" s="261">
        <v>262</v>
      </c>
      <c r="B506" s="136"/>
      <c r="C506" s="137">
        <v>8321</v>
      </c>
      <c r="D506" s="159" t="s">
        <v>772</v>
      </c>
      <c r="E506" s="701"/>
      <c r="F506" s="449"/>
      <c r="G506" s="245"/>
      <c r="H506" s="700">
        <v>0</v>
      </c>
      <c r="I506" s="476">
        <f t="shared" si="102"/>
        <v>0</v>
      </c>
      <c r="J506" s="221" t="str">
        <f t="shared" si="99"/>
        <v/>
      </c>
      <c r="K506" s="244"/>
      <c r="N506" s="215"/>
      <c r="O506" s="215"/>
      <c r="S506" s="215"/>
      <c r="T506" s="215"/>
      <c r="V506" s="215"/>
      <c r="W506" s="215"/>
    </row>
    <row r="507" spans="1:25" ht="18.75" hidden="1" customHeight="1">
      <c r="A507" s="261">
        <v>263</v>
      </c>
      <c r="B507" s="136"/>
      <c r="C507" s="142">
        <v>8322</v>
      </c>
      <c r="D507" s="154" t="s">
        <v>773</v>
      </c>
      <c r="E507" s="701"/>
      <c r="F507" s="449"/>
      <c r="G507" s="245"/>
      <c r="H507" s="700">
        <v>0</v>
      </c>
      <c r="I507" s="476">
        <f t="shared" si="102"/>
        <v>0</v>
      </c>
      <c r="J507" s="221" t="str">
        <f t="shared" si="99"/>
        <v/>
      </c>
      <c r="K507" s="244"/>
      <c r="N507" s="215"/>
      <c r="O507" s="215"/>
      <c r="S507" s="215"/>
      <c r="T507" s="215"/>
      <c r="V507" s="215"/>
      <c r="W507" s="215"/>
    </row>
    <row r="508" spans="1:25" ht="18.75" hidden="1" customHeight="1">
      <c r="A508" s="261">
        <v>264</v>
      </c>
      <c r="B508" s="143"/>
      <c r="C508" s="144">
        <v>8371</v>
      </c>
      <c r="D508" s="147" t="s">
        <v>774</v>
      </c>
      <c r="E508" s="701"/>
      <c r="F508" s="449"/>
      <c r="G508" s="245"/>
      <c r="H508" s="700">
        <v>0</v>
      </c>
      <c r="I508" s="476">
        <f t="shared" si="102"/>
        <v>0</v>
      </c>
      <c r="J508" s="221" t="str">
        <f t="shared" si="99"/>
        <v/>
      </c>
      <c r="K508" s="244"/>
      <c r="N508" s="215"/>
      <c r="O508" s="215"/>
      <c r="S508" s="215"/>
      <c r="T508" s="215"/>
      <c r="V508" s="215"/>
      <c r="W508" s="215"/>
    </row>
    <row r="509" spans="1:25" ht="18.75" hidden="1" customHeight="1">
      <c r="A509" s="261">
        <v>265</v>
      </c>
      <c r="B509" s="136"/>
      <c r="C509" s="168">
        <v>8372</v>
      </c>
      <c r="D509" s="170" t="s">
        <v>775</v>
      </c>
      <c r="E509" s="701"/>
      <c r="F509" s="449"/>
      <c r="G509" s="245"/>
      <c r="H509" s="700">
        <v>0</v>
      </c>
      <c r="I509" s="476">
        <f t="shared" si="102"/>
        <v>0</v>
      </c>
      <c r="J509" s="221" t="str">
        <f t="shared" si="99"/>
        <v/>
      </c>
      <c r="K509" s="244"/>
      <c r="N509" s="215"/>
      <c r="O509" s="215"/>
      <c r="S509" s="215"/>
      <c r="T509" s="215"/>
      <c r="V509" s="215"/>
      <c r="W509" s="215"/>
    </row>
    <row r="510" spans="1:25" ht="18.75" hidden="1" customHeight="1">
      <c r="A510" s="261">
        <v>266</v>
      </c>
      <c r="B510" s="136"/>
      <c r="C510" s="137">
        <v>8381</v>
      </c>
      <c r="D510" s="159" t="s">
        <v>776</v>
      </c>
      <c r="E510" s="701"/>
      <c r="F510" s="449"/>
      <c r="G510" s="245"/>
      <c r="H510" s="700">
        <v>0</v>
      </c>
      <c r="I510" s="476">
        <f t="shared" si="102"/>
        <v>0</v>
      </c>
      <c r="J510" s="221" t="str">
        <f t="shared" si="99"/>
        <v/>
      </c>
      <c r="K510" s="244"/>
      <c r="N510" s="215"/>
      <c r="O510" s="215"/>
      <c r="S510" s="215"/>
      <c r="T510" s="215"/>
      <c r="V510" s="215"/>
      <c r="W510" s="215"/>
    </row>
    <row r="511" spans="1:25" ht="18.75" hidden="1" customHeight="1">
      <c r="A511" s="261">
        <v>267</v>
      </c>
      <c r="B511" s="136"/>
      <c r="C511" s="142">
        <v>8382</v>
      </c>
      <c r="D511" s="154" t="s">
        <v>777</v>
      </c>
      <c r="E511" s="701"/>
      <c r="F511" s="449"/>
      <c r="G511" s="245"/>
      <c r="H511" s="700">
        <v>0</v>
      </c>
      <c r="I511" s="476">
        <f t="shared" si="102"/>
        <v>0</v>
      </c>
      <c r="J511" s="221" t="str">
        <f t="shared" si="99"/>
        <v/>
      </c>
      <c r="K511" s="244"/>
      <c r="N511" s="215"/>
      <c r="O511" s="215"/>
      <c r="S511" s="215"/>
      <c r="T511" s="215"/>
      <c r="V511" s="215"/>
      <c r="W511" s="215"/>
    </row>
    <row r="512" spans="1:25" s="247" customFormat="1" hidden="1">
      <c r="A512" s="259">
        <v>295</v>
      </c>
      <c r="B512" s="757">
        <v>8500</v>
      </c>
      <c r="C512" s="894" t="s">
        <v>778</v>
      </c>
      <c r="D512" s="894"/>
      <c r="E512" s="753"/>
      <c r="F512" s="758">
        <f>SUM(F513:F515)</f>
        <v>0</v>
      </c>
      <c r="G512" s="759">
        <f>SUM(G513:G515)</f>
        <v>0</v>
      </c>
      <c r="H512" s="759">
        <f>SUM(H513:H515)</f>
        <v>0</v>
      </c>
      <c r="I512" s="759">
        <f>SUM(I513:I515)</f>
        <v>0</v>
      </c>
      <c r="J512" s="221" t="str">
        <f t="shared" si="99"/>
        <v/>
      </c>
      <c r="K512" s="244"/>
      <c r="L512" s="215"/>
      <c r="M512" s="215"/>
      <c r="N512" s="219"/>
      <c r="O512" s="219"/>
      <c r="P512" s="369"/>
      <c r="Q512" s="215"/>
      <c r="R512" s="215"/>
      <c r="S512" s="219"/>
      <c r="T512" s="219"/>
      <c r="U512" s="215"/>
      <c r="V512" s="219"/>
      <c r="W512" s="219"/>
      <c r="X512" s="215"/>
      <c r="Y512" s="215"/>
    </row>
    <row r="513" spans="1:25" hidden="1">
      <c r="A513" s="260">
        <v>300</v>
      </c>
      <c r="B513" s="136"/>
      <c r="C513" s="144">
        <v>8501</v>
      </c>
      <c r="D513" s="138" t="s">
        <v>779</v>
      </c>
      <c r="E513" s="701"/>
      <c r="F513" s="449"/>
      <c r="G513" s="245"/>
      <c r="H513" s="700">
        <v>0</v>
      </c>
      <c r="I513" s="476">
        <f t="shared" si="102"/>
        <v>0</v>
      </c>
      <c r="J513" s="221" t="str">
        <f t="shared" si="99"/>
        <v/>
      </c>
      <c r="K513" s="244"/>
      <c r="N513" s="215"/>
      <c r="O513" s="215"/>
      <c r="S513" s="215"/>
      <c r="T513" s="215"/>
      <c r="V513" s="215"/>
      <c r="W513" s="215"/>
    </row>
    <row r="514" spans="1:25" hidden="1">
      <c r="A514" s="260">
        <v>305</v>
      </c>
      <c r="B514" s="136"/>
      <c r="C514" s="137">
        <v>8502</v>
      </c>
      <c r="D514" s="139" t="s">
        <v>780</v>
      </c>
      <c r="E514" s="701"/>
      <c r="F514" s="449"/>
      <c r="G514" s="245"/>
      <c r="H514" s="700">
        <v>0</v>
      </c>
      <c r="I514" s="476">
        <f t="shared" si="102"/>
        <v>0</v>
      </c>
      <c r="J514" s="221" t="str">
        <f t="shared" si="99"/>
        <v/>
      </c>
      <c r="K514" s="244"/>
      <c r="N514" s="215"/>
      <c r="O514" s="215"/>
      <c r="S514" s="215"/>
      <c r="T514" s="215"/>
      <c r="V514" s="215"/>
      <c r="W514" s="215"/>
      <c r="Y514" s="247"/>
    </row>
    <row r="515" spans="1:25" hidden="1">
      <c r="A515" s="260">
        <v>310</v>
      </c>
      <c r="B515" s="136"/>
      <c r="C515" s="142">
        <v>8504</v>
      </c>
      <c r="D515" s="154" t="s">
        <v>781</v>
      </c>
      <c r="E515" s="701"/>
      <c r="F515" s="449"/>
      <c r="G515" s="245"/>
      <c r="H515" s="700">
        <v>0</v>
      </c>
      <c r="I515" s="476">
        <f t="shared" si="102"/>
        <v>0</v>
      </c>
      <c r="J515" s="221" t="str">
        <f t="shared" si="99"/>
        <v/>
      </c>
      <c r="K515" s="244"/>
      <c r="N515" s="215"/>
      <c r="O515" s="215"/>
      <c r="S515" s="215"/>
      <c r="T515" s="215"/>
      <c r="V515" s="215"/>
      <c r="W515" s="215"/>
    </row>
    <row r="516" spans="1:25" s="247" customFormat="1" hidden="1">
      <c r="A516" s="259">
        <v>315</v>
      </c>
      <c r="B516" s="757">
        <v>8600</v>
      </c>
      <c r="C516" s="894" t="s">
        <v>782</v>
      </c>
      <c r="D516" s="894"/>
      <c r="E516" s="753"/>
      <c r="F516" s="758">
        <f>SUM(F517:F520)</f>
        <v>0</v>
      </c>
      <c r="G516" s="759">
        <f>SUM(G517:G520)</f>
        <v>0</v>
      </c>
      <c r="H516" s="759">
        <f>SUM(H517:H520)</f>
        <v>0</v>
      </c>
      <c r="I516" s="759">
        <f>SUM(I517:I520)</f>
        <v>0</v>
      </c>
      <c r="J516" s="221" t="str">
        <f t="shared" si="99"/>
        <v/>
      </c>
      <c r="K516" s="244"/>
      <c r="L516" s="215"/>
      <c r="M516" s="215"/>
      <c r="N516" s="219"/>
      <c r="O516" s="219"/>
      <c r="P516" s="369"/>
      <c r="Q516" s="215"/>
      <c r="R516" s="215"/>
      <c r="S516" s="219"/>
      <c r="T516" s="219"/>
      <c r="U516" s="215"/>
      <c r="V516" s="219"/>
      <c r="W516" s="219"/>
      <c r="X516" s="215"/>
      <c r="Y516" s="215"/>
    </row>
    <row r="517" spans="1:25" hidden="1">
      <c r="A517" s="260">
        <v>320</v>
      </c>
      <c r="B517" s="136"/>
      <c r="C517" s="144">
        <v>8611</v>
      </c>
      <c r="D517" s="138" t="s">
        <v>783</v>
      </c>
      <c r="E517" s="701"/>
      <c r="F517" s="449"/>
      <c r="G517" s="245"/>
      <c r="H517" s="700">
        <v>0</v>
      </c>
      <c r="I517" s="476">
        <f t="shared" si="102"/>
        <v>0</v>
      </c>
      <c r="J517" s="221" t="str">
        <f t="shared" si="99"/>
        <v/>
      </c>
      <c r="K517" s="244"/>
      <c r="N517" s="215"/>
      <c r="O517" s="215"/>
      <c r="S517" s="215"/>
      <c r="T517" s="215"/>
      <c r="V517" s="215"/>
      <c r="W517" s="215"/>
    </row>
    <row r="518" spans="1:25" hidden="1">
      <c r="A518" s="260">
        <v>325</v>
      </c>
      <c r="B518" s="136"/>
      <c r="C518" s="164">
        <v>8621</v>
      </c>
      <c r="D518" s="165" t="s">
        <v>784</v>
      </c>
      <c r="E518" s="701"/>
      <c r="F518" s="449"/>
      <c r="G518" s="245"/>
      <c r="H518" s="700">
        <v>0</v>
      </c>
      <c r="I518" s="476">
        <f t="shared" si="102"/>
        <v>0</v>
      </c>
      <c r="J518" s="221" t="str">
        <f t="shared" si="99"/>
        <v/>
      </c>
      <c r="K518" s="244"/>
      <c r="N518" s="215"/>
      <c r="O518" s="215"/>
      <c r="S518" s="215"/>
      <c r="T518" s="215"/>
      <c r="V518" s="215"/>
      <c r="W518" s="215"/>
      <c r="Y518" s="247"/>
    </row>
    <row r="519" spans="1:25" hidden="1">
      <c r="A519" s="260">
        <v>330</v>
      </c>
      <c r="B519" s="136"/>
      <c r="C519" s="137">
        <v>8623</v>
      </c>
      <c r="D519" s="139" t="s">
        <v>785</v>
      </c>
      <c r="E519" s="701"/>
      <c r="F519" s="449"/>
      <c r="G519" s="245"/>
      <c r="H519" s="700">
        <v>0</v>
      </c>
      <c r="I519" s="476">
        <f t="shared" si="102"/>
        <v>0</v>
      </c>
      <c r="J519" s="221" t="str">
        <f t="shared" si="99"/>
        <v/>
      </c>
      <c r="K519" s="244"/>
      <c r="N519" s="215"/>
      <c r="O519" s="215"/>
      <c r="S519" s="215"/>
      <c r="T519" s="215"/>
      <c r="V519" s="215"/>
      <c r="W519" s="215"/>
    </row>
    <row r="520" spans="1:25" hidden="1">
      <c r="A520" s="260">
        <v>340</v>
      </c>
      <c r="B520" s="136"/>
      <c r="C520" s="201">
        <v>8640</v>
      </c>
      <c r="D520" s="202" t="s">
        <v>786</v>
      </c>
      <c r="E520" s="701"/>
      <c r="F520" s="700">
        <v>0</v>
      </c>
      <c r="G520" s="700">
        <v>0</v>
      </c>
      <c r="H520" s="700">
        <v>0</v>
      </c>
      <c r="I520" s="476">
        <f t="shared" si="102"/>
        <v>0</v>
      </c>
      <c r="J520" s="221" t="str">
        <f t="shared" si="99"/>
        <v/>
      </c>
      <c r="K520" s="244"/>
      <c r="N520" s="215"/>
      <c r="O520" s="215"/>
      <c r="S520" s="215"/>
      <c r="T520" s="215"/>
      <c r="V520" s="215"/>
      <c r="W520" s="215"/>
    </row>
    <row r="521" spans="1:25" s="247" customFormat="1" ht="32.25" hidden="1" customHeight="1">
      <c r="A521" s="259">
        <v>295</v>
      </c>
      <c r="B521" s="757">
        <v>8700</v>
      </c>
      <c r="C521" s="892" t="s">
        <v>109</v>
      </c>
      <c r="D521" s="892"/>
      <c r="E521" s="753"/>
      <c r="F521" s="758">
        <f>SUM(F522:F523)</f>
        <v>0</v>
      </c>
      <c r="G521" s="759">
        <f>SUM(G522:G523)</f>
        <v>0</v>
      </c>
      <c r="H521" s="759">
        <f>SUM(H522:H523)</f>
        <v>0</v>
      </c>
      <c r="I521" s="759">
        <f>SUM(I522:I523)</f>
        <v>0</v>
      </c>
      <c r="J521" s="221" t="str">
        <f t="shared" si="99"/>
        <v/>
      </c>
      <c r="K521" s="244"/>
      <c r="L521" s="215"/>
      <c r="M521" s="215"/>
      <c r="N521" s="219"/>
      <c r="O521" s="219"/>
      <c r="P521" s="369"/>
      <c r="Q521" s="215"/>
      <c r="R521" s="215"/>
      <c r="S521" s="219"/>
      <c r="T521" s="219"/>
      <c r="U521" s="215"/>
      <c r="V521" s="219"/>
      <c r="W521" s="219"/>
      <c r="X521" s="215"/>
      <c r="Y521" s="215"/>
    </row>
    <row r="522" spans="1:25" hidden="1">
      <c r="A522" s="260">
        <v>300</v>
      </c>
      <c r="B522" s="136"/>
      <c r="C522" s="144">
        <v>8733</v>
      </c>
      <c r="D522" s="138" t="s">
        <v>324</v>
      </c>
      <c r="E522" s="701"/>
      <c r="F522" s="700">
        <v>0</v>
      </c>
      <c r="G522" s="700">
        <v>0</v>
      </c>
      <c r="H522" s="700">
        <v>0</v>
      </c>
      <c r="I522" s="476">
        <f t="shared" si="102"/>
        <v>0</v>
      </c>
      <c r="J522" s="221" t="str">
        <f t="shared" si="99"/>
        <v/>
      </c>
      <c r="K522" s="244"/>
      <c r="N522" s="215"/>
      <c r="O522" s="215"/>
      <c r="S522" s="215"/>
      <c r="T522" s="215"/>
      <c r="V522" s="215"/>
      <c r="W522" s="215"/>
    </row>
    <row r="523" spans="1:25" hidden="1">
      <c r="A523" s="260">
        <v>310</v>
      </c>
      <c r="B523" s="136"/>
      <c r="C523" s="142">
        <v>8766</v>
      </c>
      <c r="D523" s="154" t="s">
        <v>325</v>
      </c>
      <c r="E523" s="701"/>
      <c r="F523" s="700">
        <v>0</v>
      </c>
      <c r="G523" s="700">
        <v>0</v>
      </c>
      <c r="H523" s="700">
        <v>0</v>
      </c>
      <c r="I523" s="476">
        <f t="shared" si="102"/>
        <v>0</v>
      </c>
      <c r="J523" s="221" t="str">
        <f t="shared" si="99"/>
        <v/>
      </c>
      <c r="K523" s="244"/>
      <c r="N523" s="215"/>
      <c r="O523" s="215"/>
      <c r="S523" s="215"/>
      <c r="T523" s="215"/>
      <c r="V523" s="215"/>
      <c r="W523" s="215"/>
    </row>
    <row r="524" spans="1:25" s="247" customFormat="1" ht="31.5" customHeight="1">
      <c r="A524" s="259">
        <v>355</v>
      </c>
      <c r="B524" s="757">
        <v>8800</v>
      </c>
      <c r="C524" s="907" t="s">
        <v>110</v>
      </c>
      <c r="D524" s="893"/>
      <c r="E524" s="753"/>
      <c r="F524" s="758">
        <f>SUM(F525:F530)</f>
        <v>-32659</v>
      </c>
      <c r="G524" s="759">
        <f>SUM(G525:G530)</f>
        <v>0</v>
      </c>
      <c r="H524" s="759">
        <f>SUM(H525:H530)</f>
        <v>0</v>
      </c>
      <c r="I524" s="759">
        <f>SUM(I525:I530)</f>
        <v>-32659</v>
      </c>
      <c r="J524" s="221">
        <f t="shared" si="99"/>
        <v>1</v>
      </c>
      <c r="K524" s="244"/>
      <c r="L524" s="215"/>
      <c r="M524" s="215"/>
      <c r="N524" s="219"/>
      <c r="O524" s="219"/>
      <c r="P524" s="369"/>
      <c r="Q524" s="215"/>
      <c r="R524" s="215"/>
      <c r="S524" s="219"/>
      <c r="T524" s="219"/>
      <c r="U524" s="215"/>
      <c r="V524" s="219"/>
      <c r="W524" s="219"/>
      <c r="X524" s="215"/>
      <c r="Y524" s="215"/>
    </row>
    <row r="525" spans="1:25" hidden="1">
      <c r="A525" s="260">
        <v>360</v>
      </c>
      <c r="B525" s="136"/>
      <c r="C525" s="144">
        <v>8801</v>
      </c>
      <c r="D525" s="138" t="s">
        <v>329</v>
      </c>
      <c r="E525" s="701"/>
      <c r="F525" s="700">
        <v>0</v>
      </c>
      <c r="G525" s="700">
        <v>0</v>
      </c>
      <c r="H525" s="700">
        <v>0</v>
      </c>
      <c r="I525" s="476">
        <f t="shared" si="102"/>
        <v>0</v>
      </c>
      <c r="J525" s="221" t="str">
        <f t="shared" ref="J525:J588" si="103">(IF($E525&lt;&gt;0,$J$2,IF($I525&lt;&gt;0,$J$2,"")))</f>
        <v/>
      </c>
      <c r="K525" s="244"/>
      <c r="N525" s="215"/>
      <c r="O525" s="215"/>
      <c r="S525" s="215"/>
      <c r="T525" s="215"/>
      <c r="V525" s="215"/>
      <c r="W525" s="215"/>
    </row>
    <row r="526" spans="1:25" hidden="1">
      <c r="A526" s="260">
        <v>365</v>
      </c>
      <c r="B526" s="136"/>
      <c r="C526" s="137">
        <v>8802</v>
      </c>
      <c r="D526" s="139" t="s">
        <v>330</v>
      </c>
      <c r="E526" s="701"/>
      <c r="F526" s="465"/>
      <c r="G526" s="359"/>
      <c r="H526" s="700">
        <v>0</v>
      </c>
      <c r="I526" s="476">
        <f t="shared" si="102"/>
        <v>0</v>
      </c>
      <c r="J526" s="221" t="str">
        <f t="shared" si="103"/>
        <v/>
      </c>
      <c r="K526" s="244"/>
      <c r="N526" s="215"/>
      <c r="O526" s="215"/>
      <c r="S526" s="215"/>
      <c r="T526" s="215"/>
      <c r="V526" s="215"/>
      <c r="W526" s="215"/>
      <c r="Y526" s="247"/>
    </row>
    <row r="527" spans="1:25" ht="32.25" thickBot="1">
      <c r="A527" s="260">
        <v>365</v>
      </c>
      <c r="B527" s="136"/>
      <c r="C527" s="137">
        <v>8803</v>
      </c>
      <c r="D527" s="139" t="s">
        <v>1485</v>
      </c>
      <c r="E527" s="701"/>
      <c r="F527" s="465">
        <v>-32659</v>
      </c>
      <c r="G527" s="359"/>
      <c r="H527" s="700">
        <v>0</v>
      </c>
      <c r="I527" s="476">
        <f t="shared" si="102"/>
        <v>-32659</v>
      </c>
      <c r="J527" s="221">
        <f t="shared" si="103"/>
        <v>1</v>
      </c>
      <c r="K527" s="244"/>
      <c r="N527" s="215"/>
      <c r="O527" s="215"/>
      <c r="S527" s="215"/>
      <c r="T527" s="215"/>
      <c r="V527" s="215"/>
      <c r="W527" s="215"/>
      <c r="Y527" s="247"/>
    </row>
    <row r="528" spans="1:25" ht="16.5" hidden="1" thickBot="1">
      <c r="A528" s="260">
        <v>370</v>
      </c>
      <c r="B528" s="136"/>
      <c r="C528" s="137">
        <v>8804</v>
      </c>
      <c r="D528" s="139" t="s">
        <v>326</v>
      </c>
      <c r="E528" s="701"/>
      <c r="F528" s="465"/>
      <c r="G528" s="359"/>
      <c r="H528" s="700">
        <v>0</v>
      </c>
      <c r="I528" s="476">
        <f t="shared" si="102"/>
        <v>0</v>
      </c>
      <c r="J528" s="221" t="str">
        <f t="shared" si="103"/>
        <v/>
      </c>
      <c r="K528" s="244"/>
      <c r="N528" s="215"/>
      <c r="O528" s="215"/>
      <c r="S528" s="215"/>
      <c r="T528" s="215"/>
      <c r="V528" s="215"/>
      <c r="W528" s="215"/>
    </row>
    <row r="529" spans="1:25" ht="16.5" hidden="1" thickBot="1">
      <c r="A529" s="260">
        <v>365</v>
      </c>
      <c r="B529" s="136"/>
      <c r="C529" s="137">
        <v>8805</v>
      </c>
      <c r="D529" s="515" t="s">
        <v>327</v>
      </c>
      <c r="E529" s="701"/>
      <c r="F529" s="465"/>
      <c r="G529" s="359"/>
      <c r="H529" s="700">
        <v>0</v>
      </c>
      <c r="I529" s="476">
        <f t="shared" si="102"/>
        <v>0</v>
      </c>
      <c r="J529" s="221" t="str">
        <f t="shared" si="103"/>
        <v/>
      </c>
      <c r="K529" s="244"/>
      <c r="N529" s="215"/>
      <c r="O529" s="215"/>
      <c r="S529" s="215"/>
      <c r="T529" s="215"/>
      <c r="V529" s="215"/>
      <c r="W529" s="215"/>
      <c r="Y529" s="247"/>
    </row>
    <row r="530" spans="1:25" ht="16.5" hidden="1" thickBot="1">
      <c r="A530" s="260">
        <v>370</v>
      </c>
      <c r="B530" s="136"/>
      <c r="C530" s="142">
        <v>8809</v>
      </c>
      <c r="D530" s="141" t="s">
        <v>328</v>
      </c>
      <c r="E530" s="701"/>
      <c r="F530" s="465"/>
      <c r="G530" s="359"/>
      <c r="H530" s="700">
        <v>0</v>
      </c>
      <c r="I530" s="476">
        <f t="shared" si="102"/>
        <v>0</v>
      </c>
      <c r="J530" s="221" t="str">
        <f t="shared" si="103"/>
        <v/>
      </c>
      <c r="K530" s="244"/>
      <c r="N530" s="215"/>
      <c r="O530" s="215"/>
      <c r="S530" s="215"/>
      <c r="T530" s="215"/>
      <c r="V530" s="215"/>
      <c r="W530" s="215"/>
    </row>
    <row r="531" spans="1:25" s="247" customFormat="1" ht="24" hidden="1" customHeight="1">
      <c r="A531" s="259">
        <v>375</v>
      </c>
      <c r="B531" s="757">
        <v>8900</v>
      </c>
      <c r="C531" s="910" t="s">
        <v>364</v>
      </c>
      <c r="D531" s="909"/>
      <c r="E531" s="753"/>
      <c r="F531" s="758">
        <f>SUM(F532:F534)</f>
        <v>0</v>
      </c>
      <c r="G531" s="759">
        <f>SUM(G532:G534)</f>
        <v>0</v>
      </c>
      <c r="H531" s="759">
        <f>SUM(H532:H534)</f>
        <v>0</v>
      </c>
      <c r="I531" s="759">
        <f>SUM(I532:I534)</f>
        <v>0</v>
      </c>
      <c r="J531" s="221" t="str">
        <f t="shared" si="103"/>
        <v/>
      </c>
      <c r="K531" s="244"/>
      <c r="L531" s="215"/>
      <c r="M531" s="215"/>
      <c r="N531" s="219"/>
      <c r="O531" s="219"/>
      <c r="P531" s="369"/>
      <c r="Q531" s="215"/>
      <c r="R531" s="215"/>
      <c r="S531" s="219"/>
      <c r="T531" s="219"/>
      <c r="U531" s="215"/>
      <c r="V531" s="219"/>
      <c r="W531" s="219"/>
      <c r="X531" s="215"/>
      <c r="Y531" s="215"/>
    </row>
    <row r="532" spans="1:25" ht="16.5" hidden="1" thickBot="1">
      <c r="A532" s="260">
        <v>380</v>
      </c>
      <c r="B532" s="152"/>
      <c r="C532" s="144">
        <v>8901</v>
      </c>
      <c r="D532" s="138" t="s">
        <v>1486</v>
      </c>
      <c r="E532" s="701"/>
      <c r="F532" s="700">
        <v>0</v>
      </c>
      <c r="G532" s="700">
        <v>0</v>
      </c>
      <c r="H532" s="700">
        <v>0</v>
      </c>
      <c r="I532" s="476">
        <f t="shared" si="102"/>
        <v>0</v>
      </c>
      <c r="J532" s="221" t="str">
        <f t="shared" si="103"/>
        <v/>
      </c>
      <c r="K532" s="244"/>
      <c r="N532" s="215"/>
      <c r="O532" s="215"/>
      <c r="S532" s="215"/>
      <c r="T532" s="215"/>
      <c r="V532" s="215"/>
      <c r="W532" s="215"/>
    </row>
    <row r="533" spans="1:25" ht="32.25" hidden="1" thickBot="1">
      <c r="A533" s="260">
        <v>385</v>
      </c>
      <c r="B533" s="152"/>
      <c r="C533" s="137">
        <v>8902</v>
      </c>
      <c r="D533" s="139" t="s">
        <v>1487</v>
      </c>
      <c r="E533" s="701"/>
      <c r="F533" s="700">
        <v>0</v>
      </c>
      <c r="G533" s="700">
        <v>0</v>
      </c>
      <c r="H533" s="700">
        <v>0</v>
      </c>
      <c r="I533" s="476">
        <f t="shared" si="102"/>
        <v>0</v>
      </c>
      <c r="J533" s="221" t="str">
        <f t="shared" si="103"/>
        <v/>
      </c>
      <c r="K533" s="244"/>
      <c r="N533" s="215"/>
      <c r="O533" s="215"/>
      <c r="S533" s="215"/>
      <c r="T533" s="215"/>
      <c r="V533" s="215"/>
      <c r="W533" s="215"/>
      <c r="Y533" s="247"/>
    </row>
    <row r="534" spans="1:25" ht="17.25" hidden="1" customHeight="1">
      <c r="A534" s="260">
        <v>390</v>
      </c>
      <c r="B534" s="152"/>
      <c r="C534" s="142">
        <v>8903</v>
      </c>
      <c r="D534" s="141" t="s">
        <v>1062</v>
      </c>
      <c r="E534" s="701"/>
      <c r="F534" s="700">
        <v>0</v>
      </c>
      <c r="G534" s="700">
        <v>0</v>
      </c>
      <c r="H534" s="700">
        <v>0</v>
      </c>
      <c r="I534" s="476">
        <f t="shared" si="102"/>
        <v>0</v>
      </c>
      <c r="J534" s="221" t="str">
        <f t="shared" si="103"/>
        <v/>
      </c>
      <c r="K534" s="244"/>
      <c r="N534" s="215"/>
      <c r="O534" s="215"/>
      <c r="S534" s="215"/>
      <c r="T534" s="215"/>
      <c r="V534" s="215"/>
      <c r="W534" s="215"/>
    </row>
    <row r="535" spans="1:25" s="247" customFormat="1" ht="16.5" hidden="1" thickBot="1">
      <c r="A535" s="259">
        <v>395</v>
      </c>
      <c r="B535" s="757">
        <v>9000</v>
      </c>
      <c r="C535" s="911" t="s">
        <v>1710</v>
      </c>
      <c r="D535" s="911"/>
      <c r="E535" s="753"/>
      <c r="F535" s="763"/>
      <c r="G535" s="764"/>
      <c r="H535" s="761"/>
      <c r="I535" s="762">
        <f t="shared" si="102"/>
        <v>0</v>
      </c>
      <c r="J535" s="221" t="str">
        <f t="shared" si="103"/>
        <v/>
      </c>
      <c r="K535" s="244"/>
      <c r="L535" s="215"/>
      <c r="M535" s="215"/>
      <c r="N535" s="219"/>
      <c r="O535" s="219"/>
      <c r="P535" s="369"/>
      <c r="Q535" s="215"/>
      <c r="R535" s="215"/>
      <c r="S535" s="219"/>
      <c r="T535" s="219"/>
      <c r="U535" s="215"/>
      <c r="V535" s="219"/>
      <c r="W535" s="219"/>
      <c r="X535" s="215"/>
      <c r="Y535" s="215"/>
    </row>
    <row r="536" spans="1:25" s="247" customFormat="1" ht="33" hidden="1" customHeight="1">
      <c r="A536" s="259">
        <v>405</v>
      </c>
      <c r="B536" s="757">
        <v>9100</v>
      </c>
      <c r="C536" s="906" t="s">
        <v>1488</v>
      </c>
      <c r="D536" s="906"/>
      <c r="E536" s="753"/>
      <c r="F536" s="758">
        <f>SUM(F537:F540)</f>
        <v>0</v>
      </c>
      <c r="G536" s="759">
        <f>SUM(G537:G540)</f>
        <v>0</v>
      </c>
      <c r="H536" s="759">
        <f>SUM(H537:H540)</f>
        <v>0</v>
      </c>
      <c r="I536" s="759">
        <f>SUM(I537:I540)</f>
        <v>0</v>
      </c>
      <c r="J536" s="221" t="str">
        <f t="shared" si="103"/>
        <v/>
      </c>
      <c r="K536" s="244"/>
      <c r="L536" s="215"/>
      <c r="M536" s="215"/>
      <c r="N536" s="219"/>
      <c r="O536" s="219"/>
      <c r="P536" s="369"/>
      <c r="Q536" s="215"/>
      <c r="R536" s="215"/>
      <c r="S536" s="219"/>
      <c r="T536" s="219"/>
      <c r="U536" s="215"/>
      <c r="V536" s="219"/>
      <c r="W536" s="219"/>
      <c r="X536" s="215"/>
      <c r="Y536" s="215"/>
    </row>
    <row r="537" spans="1:25" ht="16.5" hidden="1" thickBot="1">
      <c r="A537" s="260">
        <v>410</v>
      </c>
      <c r="B537" s="136"/>
      <c r="C537" s="144">
        <v>9111</v>
      </c>
      <c r="D537" s="147" t="s">
        <v>789</v>
      </c>
      <c r="E537" s="701"/>
      <c r="F537" s="449"/>
      <c r="G537" s="245"/>
      <c r="H537" s="700">
        <v>0</v>
      </c>
      <c r="I537" s="476">
        <f t="shared" si="102"/>
        <v>0</v>
      </c>
      <c r="J537" s="221" t="str">
        <f t="shared" si="103"/>
        <v/>
      </c>
      <c r="K537" s="244"/>
      <c r="N537" s="215"/>
      <c r="O537" s="215"/>
      <c r="S537" s="215"/>
      <c r="T537" s="215"/>
      <c r="V537" s="215"/>
      <c r="W537" s="215"/>
      <c r="Y537" s="247"/>
    </row>
    <row r="538" spans="1:25" ht="16.5" hidden="1" thickBot="1">
      <c r="A538" s="260">
        <v>415</v>
      </c>
      <c r="B538" s="136"/>
      <c r="C538" s="137">
        <v>9112</v>
      </c>
      <c r="D538" s="159" t="s">
        <v>790</v>
      </c>
      <c r="E538" s="701"/>
      <c r="F538" s="449"/>
      <c r="G538" s="245"/>
      <c r="H538" s="700">
        <v>0</v>
      </c>
      <c r="I538" s="476">
        <f t="shared" si="102"/>
        <v>0</v>
      </c>
      <c r="J538" s="221" t="str">
        <f t="shared" si="103"/>
        <v/>
      </c>
      <c r="K538" s="244"/>
      <c r="N538" s="215"/>
      <c r="O538" s="215"/>
      <c r="S538" s="215"/>
      <c r="T538" s="215"/>
      <c r="V538" s="215"/>
      <c r="W538" s="215"/>
      <c r="Y538" s="247"/>
    </row>
    <row r="539" spans="1:25" ht="16.5" hidden="1" thickBot="1">
      <c r="A539" s="260">
        <v>420</v>
      </c>
      <c r="B539" s="136"/>
      <c r="C539" s="137">
        <v>9121</v>
      </c>
      <c r="D539" s="159" t="s">
        <v>791</v>
      </c>
      <c r="E539" s="701"/>
      <c r="F539" s="449"/>
      <c r="G539" s="245"/>
      <c r="H539" s="700">
        <v>0</v>
      </c>
      <c r="I539" s="476">
        <f t="shared" si="102"/>
        <v>0</v>
      </c>
      <c r="J539" s="221" t="str">
        <f t="shared" si="103"/>
        <v/>
      </c>
      <c r="K539" s="244"/>
      <c r="N539" s="215"/>
      <c r="O539" s="215"/>
      <c r="S539" s="215"/>
      <c r="T539" s="215"/>
      <c r="V539" s="215"/>
      <c r="W539" s="215"/>
    </row>
    <row r="540" spans="1:25" ht="16.5" hidden="1" thickBot="1">
      <c r="A540" s="260">
        <v>425</v>
      </c>
      <c r="B540" s="136"/>
      <c r="C540" s="142">
        <v>9122</v>
      </c>
      <c r="D540" s="154" t="s">
        <v>792</v>
      </c>
      <c r="E540" s="701"/>
      <c r="F540" s="449"/>
      <c r="G540" s="245"/>
      <c r="H540" s="700">
        <v>0</v>
      </c>
      <c r="I540" s="476">
        <f t="shared" si="102"/>
        <v>0</v>
      </c>
      <c r="J540" s="221" t="str">
        <f t="shared" si="103"/>
        <v/>
      </c>
      <c r="K540" s="244"/>
      <c r="N540" s="215"/>
      <c r="O540" s="215"/>
      <c r="S540" s="215"/>
      <c r="T540" s="215"/>
      <c r="V540" s="215"/>
      <c r="W540" s="215"/>
    </row>
    <row r="541" spans="1:25" s="247" customFormat="1" ht="31.5" hidden="1" customHeight="1">
      <c r="A541" s="259">
        <v>430</v>
      </c>
      <c r="B541" s="757">
        <v>9200</v>
      </c>
      <c r="C541" s="892" t="s">
        <v>793</v>
      </c>
      <c r="D541" s="893"/>
      <c r="E541" s="753"/>
      <c r="F541" s="758">
        <f>+F542+F543</f>
        <v>0</v>
      </c>
      <c r="G541" s="759">
        <f>+G542+G543</f>
        <v>0</v>
      </c>
      <c r="H541" s="759">
        <f>+H542+H543</f>
        <v>0</v>
      </c>
      <c r="I541" s="759">
        <f>+I542+I543</f>
        <v>0</v>
      </c>
      <c r="J541" s="221" t="str">
        <f t="shared" si="103"/>
        <v/>
      </c>
      <c r="K541" s="244"/>
      <c r="L541" s="215"/>
      <c r="M541" s="215"/>
      <c r="N541" s="219"/>
      <c r="O541" s="219"/>
      <c r="P541" s="369"/>
      <c r="Q541" s="215"/>
      <c r="R541" s="215"/>
      <c r="S541" s="219"/>
      <c r="T541" s="219"/>
      <c r="U541" s="215"/>
      <c r="V541" s="219"/>
      <c r="W541" s="219"/>
      <c r="X541" s="215"/>
      <c r="Y541" s="215"/>
    </row>
    <row r="542" spans="1:25" ht="16.5" hidden="1" thickBot="1">
      <c r="A542" s="260">
        <v>435</v>
      </c>
      <c r="B542" s="136"/>
      <c r="C542" s="144">
        <v>9201</v>
      </c>
      <c r="D542" s="138" t="s">
        <v>794</v>
      </c>
      <c r="E542" s="701"/>
      <c r="F542" s="449"/>
      <c r="G542" s="449"/>
      <c r="H542" s="700">
        <v>0</v>
      </c>
      <c r="I542" s="476">
        <f t="shared" si="102"/>
        <v>0</v>
      </c>
      <c r="J542" s="221" t="str">
        <f t="shared" si="103"/>
        <v/>
      </c>
      <c r="K542" s="244"/>
      <c r="N542" s="215"/>
      <c r="O542" s="215"/>
      <c r="S542" s="215"/>
      <c r="T542" s="215"/>
      <c r="V542" s="215"/>
      <c r="W542" s="215"/>
    </row>
    <row r="543" spans="1:25" ht="16.5" hidden="1" thickBot="1">
      <c r="A543" s="275">
        <v>440</v>
      </c>
      <c r="B543" s="136"/>
      <c r="C543" s="142">
        <v>9202</v>
      </c>
      <c r="D543" s="141" t="s">
        <v>795</v>
      </c>
      <c r="E543" s="701"/>
      <c r="F543" s="449"/>
      <c r="G543" s="449"/>
      <c r="H543" s="700">
        <v>0</v>
      </c>
      <c r="I543" s="476">
        <f t="shared" si="102"/>
        <v>0</v>
      </c>
      <c r="J543" s="221" t="str">
        <f t="shared" si="103"/>
        <v/>
      </c>
      <c r="K543" s="244"/>
      <c r="N543" s="215"/>
      <c r="O543" s="215"/>
      <c r="S543" s="215"/>
      <c r="T543" s="215"/>
      <c r="V543" s="215"/>
      <c r="W543" s="215"/>
      <c r="Y543" s="247"/>
    </row>
    <row r="544" spans="1:25" s="247" customFormat="1" ht="16.5" hidden="1" thickBot="1">
      <c r="A544" s="318">
        <v>445</v>
      </c>
      <c r="B544" s="757">
        <v>9300</v>
      </c>
      <c r="C544" s="894" t="s">
        <v>796</v>
      </c>
      <c r="D544" s="894"/>
      <c r="E544" s="753"/>
      <c r="F544" s="758">
        <f>SUM(F545:F565)</f>
        <v>0</v>
      </c>
      <c r="G544" s="759">
        <f>SUM(G545:G565)</f>
        <v>0</v>
      </c>
      <c r="H544" s="759">
        <f>SUM(H545:H565)</f>
        <v>0</v>
      </c>
      <c r="I544" s="759">
        <f>SUM(I545:I565)</f>
        <v>0</v>
      </c>
      <c r="J544" s="221" t="str">
        <f t="shared" si="103"/>
        <v/>
      </c>
      <c r="K544" s="244"/>
      <c r="L544" s="215"/>
      <c r="M544" s="215"/>
      <c r="N544" s="219"/>
      <c r="O544" s="219"/>
      <c r="P544" s="369"/>
      <c r="Q544" s="215"/>
      <c r="R544" s="215"/>
      <c r="S544" s="219"/>
      <c r="T544" s="219"/>
      <c r="U544" s="215"/>
      <c r="V544" s="219"/>
      <c r="W544" s="219"/>
      <c r="X544" s="215"/>
      <c r="Y544" s="215"/>
    </row>
    <row r="545" spans="1:25" ht="16.5" hidden="1" thickBot="1">
      <c r="A545" s="275">
        <v>450</v>
      </c>
      <c r="B545" s="136"/>
      <c r="C545" s="144">
        <v>9301</v>
      </c>
      <c r="D545" s="147" t="s">
        <v>1489</v>
      </c>
      <c r="E545" s="701"/>
      <c r="F545" s="465"/>
      <c r="G545" s="359"/>
      <c r="H545" s="700">
        <v>0</v>
      </c>
      <c r="I545" s="476">
        <f t="shared" si="102"/>
        <v>0</v>
      </c>
      <c r="J545" s="221" t="str">
        <f t="shared" si="103"/>
        <v/>
      </c>
      <c r="K545" s="244"/>
      <c r="N545" s="215"/>
      <c r="O545" s="215"/>
      <c r="S545" s="215"/>
      <c r="T545" s="215"/>
      <c r="V545" s="215"/>
      <c r="W545" s="215"/>
    </row>
    <row r="546" spans="1:25" ht="17.25" hidden="1" customHeight="1">
      <c r="A546" s="275">
        <v>450</v>
      </c>
      <c r="B546" s="136"/>
      <c r="C546" s="137">
        <v>9310</v>
      </c>
      <c r="D546" s="516" t="s">
        <v>797</v>
      </c>
      <c r="E546" s="701"/>
      <c r="F546" s="465"/>
      <c r="G546" s="359"/>
      <c r="H546" s="700">
        <v>0</v>
      </c>
      <c r="I546" s="476">
        <f t="shared" si="102"/>
        <v>0</v>
      </c>
      <c r="J546" s="221" t="str">
        <f t="shared" si="103"/>
        <v/>
      </c>
      <c r="K546" s="244"/>
      <c r="N546" s="215"/>
      <c r="O546" s="215"/>
      <c r="S546" s="215"/>
      <c r="T546" s="215"/>
      <c r="V546" s="215"/>
      <c r="W546" s="215"/>
    </row>
    <row r="547" spans="1:25" s="273" customFormat="1" ht="16.5" hidden="1" thickBot="1">
      <c r="A547" s="375">
        <v>451</v>
      </c>
      <c r="B547" s="136"/>
      <c r="C547" s="203">
        <v>9317</v>
      </c>
      <c r="D547" s="468" t="s">
        <v>1490</v>
      </c>
      <c r="E547" s="701"/>
      <c r="F547" s="465"/>
      <c r="G547" s="359"/>
      <c r="H547" s="700">
        <v>0</v>
      </c>
      <c r="I547" s="476">
        <f t="shared" si="102"/>
        <v>0</v>
      </c>
      <c r="J547" s="221" t="str">
        <f t="shared" si="103"/>
        <v/>
      </c>
      <c r="K547" s="244"/>
      <c r="L547" s="215"/>
      <c r="M547" s="215"/>
      <c r="N547" s="219"/>
      <c r="O547" s="219"/>
      <c r="P547" s="251"/>
      <c r="Q547" s="215"/>
      <c r="R547" s="215"/>
      <c r="S547" s="219"/>
      <c r="T547" s="219"/>
      <c r="U547" s="215"/>
      <c r="V547" s="219"/>
      <c r="W547" s="219"/>
      <c r="X547" s="215"/>
      <c r="Y547" s="247"/>
    </row>
    <row r="548" spans="1:25" s="273" customFormat="1" ht="16.5" hidden="1" thickBot="1">
      <c r="A548" s="375">
        <v>452</v>
      </c>
      <c r="B548" s="136"/>
      <c r="C548" s="203">
        <v>9318</v>
      </c>
      <c r="D548" s="468" t="s">
        <v>1491</v>
      </c>
      <c r="E548" s="701"/>
      <c r="F548" s="465"/>
      <c r="G548" s="359"/>
      <c r="H548" s="700">
        <v>0</v>
      </c>
      <c r="I548" s="476">
        <f t="shared" si="102"/>
        <v>0</v>
      </c>
      <c r="J548" s="221" t="str">
        <f t="shared" si="103"/>
        <v/>
      </c>
      <c r="K548" s="244"/>
      <c r="L548" s="215"/>
      <c r="M548" s="215"/>
      <c r="N548" s="219"/>
      <c r="O548" s="219"/>
      <c r="P548" s="251"/>
      <c r="Q548" s="215"/>
      <c r="R548" s="215"/>
      <c r="S548" s="219"/>
      <c r="T548" s="219"/>
      <c r="U548" s="215"/>
      <c r="V548" s="219"/>
      <c r="W548" s="219"/>
      <c r="X548" s="215"/>
      <c r="Y548" s="215"/>
    </row>
    <row r="549" spans="1:25" ht="32.25" hidden="1" thickBot="1">
      <c r="A549" s="357">
        <v>456</v>
      </c>
      <c r="B549" s="136"/>
      <c r="C549" s="137">
        <v>9321</v>
      </c>
      <c r="D549" s="156" t="s">
        <v>798</v>
      </c>
      <c r="E549" s="701"/>
      <c r="F549" s="700">
        <v>0</v>
      </c>
      <c r="G549" s="700">
        <v>0</v>
      </c>
      <c r="H549" s="700">
        <v>0</v>
      </c>
      <c r="I549" s="476">
        <f t="shared" si="102"/>
        <v>0</v>
      </c>
      <c r="J549" s="221" t="str">
        <f t="shared" si="103"/>
        <v/>
      </c>
      <c r="K549" s="244"/>
      <c r="N549" s="215"/>
      <c r="O549" s="215"/>
      <c r="S549" s="215"/>
      <c r="T549" s="215"/>
      <c r="V549" s="215"/>
      <c r="W549" s="215"/>
      <c r="Y549" s="273"/>
    </row>
    <row r="550" spans="1:25" ht="32.25" hidden="1" thickBot="1">
      <c r="A550" s="357">
        <v>457</v>
      </c>
      <c r="B550" s="136"/>
      <c r="C550" s="137">
        <v>9322</v>
      </c>
      <c r="D550" s="156" t="s">
        <v>1503</v>
      </c>
      <c r="E550" s="701"/>
      <c r="F550" s="700">
        <v>0</v>
      </c>
      <c r="G550" s="700">
        <v>0</v>
      </c>
      <c r="H550" s="700">
        <v>0</v>
      </c>
      <c r="I550" s="476">
        <f t="shared" si="102"/>
        <v>0</v>
      </c>
      <c r="J550" s="221" t="str">
        <f t="shared" si="103"/>
        <v/>
      </c>
      <c r="K550" s="244"/>
      <c r="N550" s="215"/>
      <c r="O550" s="215"/>
      <c r="S550" s="215"/>
      <c r="T550" s="215"/>
      <c r="V550" s="215"/>
      <c r="W550" s="215"/>
      <c r="Y550" s="273"/>
    </row>
    <row r="551" spans="1:25" ht="32.25" hidden="1" thickBot="1">
      <c r="A551" s="357">
        <v>458</v>
      </c>
      <c r="B551" s="136"/>
      <c r="C551" s="137">
        <v>9323</v>
      </c>
      <c r="D551" s="156" t="s">
        <v>1504</v>
      </c>
      <c r="E551" s="701"/>
      <c r="F551" s="700">
        <v>0</v>
      </c>
      <c r="G551" s="700">
        <v>0</v>
      </c>
      <c r="H551" s="700">
        <v>0</v>
      </c>
      <c r="I551" s="476">
        <f t="shared" si="102"/>
        <v>0</v>
      </c>
      <c r="J551" s="221" t="str">
        <f t="shared" si="103"/>
        <v/>
      </c>
      <c r="K551" s="244"/>
      <c r="N551" s="215"/>
      <c r="O551" s="215"/>
      <c r="S551" s="215"/>
      <c r="T551" s="215"/>
      <c r="V551" s="215"/>
      <c r="W551" s="215"/>
    </row>
    <row r="552" spans="1:25" ht="32.25" hidden="1" thickBot="1">
      <c r="A552" s="357">
        <v>459</v>
      </c>
      <c r="B552" s="136"/>
      <c r="C552" s="137">
        <v>9324</v>
      </c>
      <c r="D552" s="156" t="s">
        <v>1505</v>
      </c>
      <c r="E552" s="701"/>
      <c r="F552" s="700">
        <v>0</v>
      </c>
      <c r="G552" s="700">
        <v>0</v>
      </c>
      <c r="H552" s="700">
        <v>0</v>
      </c>
      <c r="I552" s="476">
        <f t="shared" si="102"/>
        <v>0</v>
      </c>
      <c r="J552" s="221" t="str">
        <f t="shared" si="103"/>
        <v/>
      </c>
      <c r="K552" s="244"/>
      <c r="N552" s="215"/>
      <c r="O552" s="215"/>
      <c r="S552" s="215"/>
      <c r="T552" s="215"/>
      <c r="V552" s="215"/>
      <c r="W552" s="215"/>
    </row>
    <row r="553" spans="1:25" ht="16.5" hidden="1" thickBot="1">
      <c r="A553" s="357">
        <v>460</v>
      </c>
      <c r="B553" s="136"/>
      <c r="C553" s="137">
        <v>9325</v>
      </c>
      <c r="D553" s="156" t="s">
        <v>1506</v>
      </c>
      <c r="E553" s="701"/>
      <c r="F553" s="700">
        <v>0</v>
      </c>
      <c r="G553" s="700">
        <v>0</v>
      </c>
      <c r="H553" s="700">
        <v>0</v>
      </c>
      <c r="I553" s="476">
        <f t="shared" si="102"/>
        <v>0</v>
      </c>
      <c r="J553" s="221" t="str">
        <f t="shared" si="103"/>
        <v/>
      </c>
      <c r="K553" s="244"/>
      <c r="N553" s="215"/>
      <c r="O553" s="215"/>
      <c r="S553" s="215"/>
      <c r="T553" s="215"/>
      <c r="V553" s="215"/>
      <c r="W553" s="215"/>
    </row>
    <row r="554" spans="1:25" ht="16.5" hidden="1" thickBot="1">
      <c r="A554" s="357">
        <v>461</v>
      </c>
      <c r="B554" s="136"/>
      <c r="C554" s="137">
        <v>9326</v>
      </c>
      <c r="D554" s="156" t="s">
        <v>1507</v>
      </c>
      <c r="E554" s="701"/>
      <c r="F554" s="700">
        <v>0</v>
      </c>
      <c r="G554" s="700">
        <v>0</v>
      </c>
      <c r="H554" s="700">
        <v>0</v>
      </c>
      <c r="I554" s="476">
        <f t="shared" si="102"/>
        <v>0</v>
      </c>
      <c r="J554" s="221" t="str">
        <f t="shared" si="103"/>
        <v/>
      </c>
      <c r="K554" s="244"/>
      <c r="N554" s="215"/>
      <c r="O554" s="215"/>
      <c r="S554" s="215"/>
      <c r="T554" s="215"/>
      <c r="V554" s="215"/>
      <c r="W554" s="215"/>
    </row>
    <row r="555" spans="1:25" ht="30.75" hidden="1" customHeight="1">
      <c r="A555" s="275"/>
      <c r="B555" s="136"/>
      <c r="C555" s="137">
        <v>9327</v>
      </c>
      <c r="D555" s="156" t="s">
        <v>1508</v>
      </c>
      <c r="E555" s="701"/>
      <c r="F555" s="700">
        <v>0</v>
      </c>
      <c r="G555" s="700">
        <v>0</v>
      </c>
      <c r="H555" s="700">
        <v>0</v>
      </c>
      <c r="I555" s="476">
        <f t="shared" si="102"/>
        <v>0</v>
      </c>
      <c r="J555" s="221" t="str">
        <f t="shared" si="103"/>
        <v/>
      </c>
      <c r="K555" s="244"/>
      <c r="N555" s="215"/>
      <c r="O555" s="215"/>
      <c r="S555" s="215"/>
      <c r="T555" s="215"/>
      <c r="V555" s="215"/>
      <c r="W555" s="215"/>
    </row>
    <row r="556" spans="1:25" ht="16.5" hidden="1" thickBot="1">
      <c r="A556" s="275"/>
      <c r="B556" s="136"/>
      <c r="C556" s="137">
        <v>9328</v>
      </c>
      <c r="D556" s="156" t="s">
        <v>1509</v>
      </c>
      <c r="E556" s="701"/>
      <c r="F556" s="700">
        <v>0</v>
      </c>
      <c r="G556" s="700">
        <v>0</v>
      </c>
      <c r="H556" s="700">
        <v>0</v>
      </c>
      <c r="I556" s="476">
        <f t="shared" si="102"/>
        <v>0</v>
      </c>
      <c r="J556" s="221" t="str">
        <f t="shared" si="103"/>
        <v/>
      </c>
      <c r="K556" s="244"/>
      <c r="N556" s="215"/>
      <c r="O556" s="215"/>
      <c r="S556" s="215"/>
      <c r="T556" s="215"/>
      <c r="V556" s="215"/>
      <c r="W556" s="215"/>
    </row>
    <row r="557" spans="1:25" ht="32.25" hidden="1" thickBot="1">
      <c r="A557" s="357">
        <v>462</v>
      </c>
      <c r="B557" s="136"/>
      <c r="C557" s="137">
        <v>9330</v>
      </c>
      <c r="D557" s="139" t="s">
        <v>1510</v>
      </c>
      <c r="E557" s="701"/>
      <c r="F557" s="465"/>
      <c r="G557" s="359"/>
      <c r="H557" s="700">
        <v>0</v>
      </c>
      <c r="I557" s="476">
        <f t="shared" si="102"/>
        <v>0</v>
      </c>
      <c r="J557" s="221" t="str">
        <f t="shared" si="103"/>
        <v/>
      </c>
      <c r="K557" s="244"/>
      <c r="N557" s="215"/>
      <c r="O557" s="215"/>
      <c r="S557" s="215"/>
      <c r="T557" s="215"/>
      <c r="V557" s="215"/>
      <c r="W557" s="215"/>
    </row>
    <row r="558" spans="1:25" ht="32.25" hidden="1" thickBot="1">
      <c r="A558" s="275"/>
      <c r="B558" s="136"/>
      <c r="C558" s="137">
        <v>9336</v>
      </c>
      <c r="D558" s="156" t="s">
        <v>1492</v>
      </c>
      <c r="E558" s="701"/>
      <c r="F558" s="465"/>
      <c r="G558" s="359"/>
      <c r="H558" s="700">
        <v>0</v>
      </c>
      <c r="I558" s="476">
        <f t="shared" si="102"/>
        <v>0</v>
      </c>
      <c r="J558" s="221" t="str">
        <f t="shared" si="103"/>
        <v/>
      </c>
      <c r="K558" s="244"/>
      <c r="N558" s="215"/>
      <c r="O558" s="215"/>
      <c r="S558" s="215"/>
      <c r="T558" s="215"/>
      <c r="V558" s="215"/>
      <c r="W558" s="215"/>
    </row>
    <row r="559" spans="1:25" ht="32.25" hidden="1" thickBot="1">
      <c r="A559" s="357">
        <v>462</v>
      </c>
      <c r="B559" s="136"/>
      <c r="C559" s="137">
        <v>9337</v>
      </c>
      <c r="D559" s="139" t="s">
        <v>1493</v>
      </c>
      <c r="E559" s="701"/>
      <c r="F559" s="465"/>
      <c r="G559" s="359"/>
      <c r="H559" s="700">
        <v>0</v>
      </c>
      <c r="I559" s="476">
        <f t="shared" si="102"/>
        <v>0</v>
      </c>
      <c r="J559" s="221" t="str">
        <f t="shared" si="103"/>
        <v/>
      </c>
      <c r="K559" s="244"/>
      <c r="N559" s="215"/>
      <c r="O559" s="215"/>
      <c r="S559" s="215"/>
      <c r="T559" s="215"/>
      <c r="V559" s="215"/>
      <c r="W559" s="215"/>
    </row>
    <row r="560" spans="1:25" ht="16.5" hidden="1" thickBot="1">
      <c r="A560" s="275"/>
      <c r="B560" s="136"/>
      <c r="C560" s="137">
        <v>9338</v>
      </c>
      <c r="D560" s="156" t="s">
        <v>1063</v>
      </c>
      <c r="E560" s="701"/>
      <c r="F560" s="465"/>
      <c r="G560" s="359"/>
      <c r="H560" s="700">
        <v>0</v>
      </c>
      <c r="I560" s="476">
        <f t="shared" si="102"/>
        <v>0</v>
      </c>
      <c r="J560" s="221" t="str">
        <f t="shared" si="103"/>
        <v/>
      </c>
      <c r="K560" s="244"/>
      <c r="N560" s="215"/>
      <c r="O560" s="215"/>
      <c r="S560" s="215"/>
      <c r="T560" s="215"/>
      <c r="V560" s="215"/>
      <c r="W560" s="215"/>
    </row>
    <row r="561" spans="1:25" ht="16.5" hidden="1" thickBot="1">
      <c r="A561" s="357">
        <v>462</v>
      </c>
      <c r="B561" s="136"/>
      <c r="C561" s="137">
        <v>9339</v>
      </c>
      <c r="D561" s="139" t="s">
        <v>1064</v>
      </c>
      <c r="E561" s="701"/>
      <c r="F561" s="465"/>
      <c r="G561" s="359"/>
      <c r="H561" s="700">
        <v>0</v>
      </c>
      <c r="I561" s="476">
        <f t="shared" si="102"/>
        <v>0</v>
      </c>
      <c r="J561" s="221" t="str">
        <f t="shared" si="103"/>
        <v/>
      </c>
      <c r="K561" s="244"/>
      <c r="N561" s="215"/>
      <c r="O561" s="215"/>
      <c r="S561" s="215"/>
      <c r="T561" s="215"/>
      <c r="V561" s="215"/>
      <c r="W561" s="215"/>
    </row>
    <row r="562" spans="1:25" ht="16.5" hidden="1" thickBot="1">
      <c r="A562" s="275"/>
      <c r="B562" s="136"/>
      <c r="C562" s="137">
        <v>9355</v>
      </c>
      <c r="D562" s="156" t="s">
        <v>1494</v>
      </c>
      <c r="E562" s="701"/>
      <c r="F562" s="700">
        <v>0</v>
      </c>
      <c r="G562" s="700">
        <v>0</v>
      </c>
      <c r="H562" s="700">
        <v>0</v>
      </c>
      <c r="I562" s="476">
        <f t="shared" si="102"/>
        <v>0</v>
      </c>
      <c r="J562" s="221" t="str">
        <f t="shared" si="103"/>
        <v/>
      </c>
      <c r="K562" s="244"/>
      <c r="N562" s="215"/>
      <c r="O562" s="215"/>
      <c r="S562" s="215"/>
      <c r="T562" s="215"/>
      <c r="V562" s="215"/>
      <c r="W562" s="215"/>
    </row>
    <row r="563" spans="1:25" ht="16.5" hidden="1" thickBot="1">
      <c r="A563" s="357">
        <v>462</v>
      </c>
      <c r="B563" s="136"/>
      <c r="C563" s="137">
        <v>9356</v>
      </c>
      <c r="D563" s="139" t="s">
        <v>1495</v>
      </c>
      <c r="E563" s="701"/>
      <c r="F563" s="700">
        <v>0</v>
      </c>
      <c r="G563" s="700">
        <v>0</v>
      </c>
      <c r="H563" s="700">
        <v>0</v>
      </c>
      <c r="I563" s="476">
        <f t="shared" si="102"/>
        <v>0</v>
      </c>
      <c r="J563" s="221" t="str">
        <f t="shared" si="103"/>
        <v/>
      </c>
      <c r="K563" s="244"/>
      <c r="N563" s="215"/>
      <c r="O563" s="215"/>
      <c r="S563" s="215"/>
      <c r="T563" s="215"/>
      <c r="V563" s="215"/>
      <c r="W563" s="215"/>
    </row>
    <row r="564" spans="1:25" ht="16.5" hidden="1" thickBot="1">
      <c r="A564" s="357">
        <v>462</v>
      </c>
      <c r="B564" s="136"/>
      <c r="C564" s="137">
        <v>9395</v>
      </c>
      <c r="D564" s="139" t="s">
        <v>1496</v>
      </c>
      <c r="E564" s="701"/>
      <c r="F564" s="465"/>
      <c r="G564" s="359"/>
      <c r="H564" s="700">
        <v>0</v>
      </c>
      <c r="I564" s="476">
        <f t="shared" si="102"/>
        <v>0</v>
      </c>
      <c r="J564" s="221" t="str">
        <f t="shared" si="103"/>
        <v/>
      </c>
      <c r="K564" s="244"/>
      <c r="N564" s="215"/>
      <c r="O564" s="215"/>
      <c r="S564" s="215"/>
      <c r="T564" s="215"/>
      <c r="V564" s="215"/>
      <c r="W564" s="215"/>
    </row>
    <row r="565" spans="1:25" ht="16.5" hidden="1" thickBot="1">
      <c r="A565" s="275">
        <v>465</v>
      </c>
      <c r="B565" s="136"/>
      <c r="C565" s="142">
        <v>9396</v>
      </c>
      <c r="D565" s="154" t="s">
        <v>1497</v>
      </c>
      <c r="E565" s="701"/>
      <c r="F565" s="465"/>
      <c r="G565" s="359"/>
      <c r="H565" s="700">
        <v>0</v>
      </c>
      <c r="I565" s="476">
        <f t="shared" si="102"/>
        <v>0</v>
      </c>
      <c r="J565" s="221" t="str">
        <f t="shared" si="103"/>
        <v/>
      </c>
      <c r="K565" s="244"/>
      <c r="N565" s="215"/>
      <c r="O565" s="215"/>
      <c r="S565" s="215"/>
      <c r="T565" s="215"/>
      <c r="V565" s="215"/>
      <c r="W565" s="215"/>
    </row>
    <row r="566" spans="1:25" s="247" customFormat="1" ht="31.5" hidden="1" customHeight="1">
      <c r="A566" s="318">
        <v>470</v>
      </c>
      <c r="B566" s="757">
        <v>9500</v>
      </c>
      <c r="C566" s="892" t="s">
        <v>1511</v>
      </c>
      <c r="D566" s="892"/>
      <c r="E566" s="753"/>
      <c r="F566" s="758">
        <f>SUM(F567:F585)</f>
        <v>0</v>
      </c>
      <c r="G566" s="759">
        <f>SUM(G567:G585)</f>
        <v>0</v>
      </c>
      <c r="H566" s="759">
        <f>SUM(H567:H585)</f>
        <v>0</v>
      </c>
      <c r="I566" s="759">
        <f>SUM(I567:I585)</f>
        <v>0</v>
      </c>
      <c r="J566" s="221" t="str">
        <f t="shared" si="103"/>
        <v/>
      </c>
      <c r="K566" s="244"/>
      <c r="L566" s="215"/>
      <c r="M566" s="215"/>
      <c r="N566" s="219"/>
      <c r="O566" s="219"/>
      <c r="P566" s="369"/>
      <c r="Q566" s="215"/>
      <c r="R566" s="215"/>
      <c r="S566" s="219"/>
      <c r="T566" s="219"/>
      <c r="U566" s="215"/>
      <c r="V566" s="219"/>
      <c r="W566" s="219"/>
      <c r="X566" s="215"/>
      <c r="Y566" s="215"/>
    </row>
    <row r="567" spans="1:25" ht="16.5" hidden="1" thickBot="1">
      <c r="A567" s="275">
        <v>475</v>
      </c>
      <c r="B567" s="136"/>
      <c r="C567" s="144">
        <v>9501</v>
      </c>
      <c r="D567" s="147" t="s">
        <v>1512</v>
      </c>
      <c r="E567" s="701"/>
      <c r="F567" s="449"/>
      <c r="G567" s="245"/>
      <c r="H567" s="700">
        <v>0</v>
      </c>
      <c r="I567" s="476">
        <f t="shared" si="102"/>
        <v>0</v>
      </c>
      <c r="J567" s="221" t="str">
        <f t="shared" si="103"/>
        <v/>
      </c>
      <c r="K567" s="244"/>
      <c r="N567" s="215"/>
      <c r="O567" s="215"/>
      <c r="S567" s="215"/>
      <c r="T567" s="215"/>
      <c r="V567" s="215"/>
      <c r="W567" s="215"/>
    </row>
    <row r="568" spans="1:25" ht="18" hidden="1" customHeight="1">
      <c r="A568" s="275">
        <v>480</v>
      </c>
      <c r="B568" s="136"/>
      <c r="C568" s="137">
        <v>9502</v>
      </c>
      <c r="D568" s="159" t="s">
        <v>1513</v>
      </c>
      <c r="E568" s="701"/>
      <c r="F568" s="449"/>
      <c r="G568" s="245"/>
      <c r="H568" s="700">
        <v>0</v>
      </c>
      <c r="I568" s="476">
        <f t="shared" ref="I568:I585" si="104">F568+G568+H568</f>
        <v>0</v>
      </c>
      <c r="J568" s="221" t="str">
        <f t="shared" si="103"/>
        <v/>
      </c>
      <c r="K568" s="244"/>
      <c r="N568" s="215"/>
      <c r="O568" s="215"/>
      <c r="S568" s="215"/>
      <c r="T568" s="215"/>
      <c r="V568" s="215"/>
      <c r="W568" s="215"/>
      <c r="Y568" s="247"/>
    </row>
    <row r="569" spans="1:25" ht="16.5" hidden="1" thickBot="1">
      <c r="A569" s="275">
        <v>485</v>
      </c>
      <c r="B569" s="136"/>
      <c r="C569" s="137">
        <v>9503</v>
      </c>
      <c r="D569" s="159" t="s">
        <v>1689</v>
      </c>
      <c r="E569" s="701"/>
      <c r="F569" s="449"/>
      <c r="G569" s="245"/>
      <c r="H569" s="700">
        <v>0</v>
      </c>
      <c r="I569" s="476">
        <f t="shared" si="104"/>
        <v>0</v>
      </c>
      <c r="J569" s="221" t="str">
        <f t="shared" si="103"/>
        <v/>
      </c>
      <c r="K569" s="244"/>
      <c r="N569" s="215"/>
      <c r="O569" s="215"/>
      <c r="S569" s="215"/>
      <c r="T569" s="215"/>
      <c r="V569" s="215"/>
      <c r="W569" s="215"/>
    </row>
    <row r="570" spans="1:25" ht="16.5" hidden="1" thickBot="1">
      <c r="A570" s="275">
        <v>490</v>
      </c>
      <c r="B570" s="136"/>
      <c r="C570" s="137">
        <v>9504</v>
      </c>
      <c r="D570" s="159" t="s">
        <v>1690</v>
      </c>
      <c r="E570" s="701"/>
      <c r="F570" s="449"/>
      <c r="G570" s="245"/>
      <c r="H570" s="700">
        <v>0</v>
      </c>
      <c r="I570" s="476">
        <f t="shared" si="104"/>
        <v>0</v>
      </c>
      <c r="J570" s="221" t="str">
        <f t="shared" si="103"/>
        <v/>
      </c>
      <c r="K570" s="244"/>
      <c r="N570" s="215"/>
      <c r="O570" s="215"/>
      <c r="S570" s="215"/>
      <c r="T570" s="215"/>
      <c r="V570" s="215"/>
      <c r="W570" s="215"/>
    </row>
    <row r="571" spans="1:25" ht="16.5" hidden="1" thickBot="1">
      <c r="A571" s="275">
        <v>495</v>
      </c>
      <c r="B571" s="136"/>
      <c r="C571" s="137">
        <v>9505</v>
      </c>
      <c r="D571" s="159" t="s">
        <v>1514</v>
      </c>
      <c r="E571" s="701"/>
      <c r="F571" s="449"/>
      <c r="G571" s="245"/>
      <c r="H571" s="700">
        <v>0</v>
      </c>
      <c r="I571" s="476">
        <f t="shared" si="104"/>
        <v>0</v>
      </c>
      <c r="J571" s="221" t="str">
        <f t="shared" si="103"/>
        <v/>
      </c>
      <c r="K571" s="244"/>
      <c r="N571" s="215"/>
      <c r="O571" s="215"/>
      <c r="S571" s="215"/>
      <c r="T571" s="215"/>
      <c r="V571" s="215"/>
      <c r="W571" s="215"/>
    </row>
    <row r="572" spans="1:25" ht="16.5" hidden="1" thickBot="1">
      <c r="A572" s="275">
        <v>500</v>
      </c>
      <c r="B572" s="136"/>
      <c r="C572" s="137">
        <v>9506</v>
      </c>
      <c r="D572" s="159" t="s">
        <v>1515</v>
      </c>
      <c r="E572" s="701"/>
      <c r="F572" s="449"/>
      <c r="G572" s="245"/>
      <c r="H572" s="700">
        <v>0</v>
      </c>
      <c r="I572" s="476">
        <f t="shared" si="104"/>
        <v>0</v>
      </c>
      <c r="J572" s="221" t="str">
        <f t="shared" si="103"/>
        <v/>
      </c>
      <c r="K572" s="244"/>
      <c r="N572" s="215"/>
      <c r="O572" s="215"/>
      <c r="S572" s="215"/>
      <c r="T572" s="215"/>
      <c r="V572" s="215"/>
      <c r="W572" s="215"/>
    </row>
    <row r="573" spans="1:25" ht="16.5" hidden="1" thickBot="1">
      <c r="A573" s="275">
        <v>505</v>
      </c>
      <c r="B573" s="136"/>
      <c r="C573" s="137">
        <v>9507</v>
      </c>
      <c r="D573" s="159" t="s">
        <v>1516</v>
      </c>
      <c r="E573" s="701"/>
      <c r="F573" s="449"/>
      <c r="G573" s="245"/>
      <c r="H573" s="700">
        <v>0</v>
      </c>
      <c r="I573" s="476">
        <f t="shared" si="104"/>
        <v>0</v>
      </c>
      <c r="J573" s="221" t="str">
        <f t="shared" si="103"/>
        <v/>
      </c>
      <c r="K573" s="244"/>
      <c r="N573" s="215"/>
      <c r="O573" s="215"/>
      <c r="S573" s="215"/>
      <c r="T573" s="215"/>
      <c r="V573" s="215"/>
      <c r="W573" s="215"/>
    </row>
    <row r="574" spans="1:25" ht="16.5" hidden="1" thickBot="1">
      <c r="A574" s="275">
        <v>510</v>
      </c>
      <c r="B574" s="136"/>
      <c r="C574" s="137">
        <v>9508</v>
      </c>
      <c r="D574" s="159" t="s">
        <v>1517</v>
      </c>
      <c r="E574" s="701"/>
      <c r="F574" s="449"/>
      <c r="G574" s="245"/>
      <c r="H574" s="700">
        <v>0</v>
      </c>
      <c r="I574" s="476">
        <f t="shared" si="104"/>
        <v>0</v>
      </c>
      <c r="J574" s="221" t="str">
        <f t="shared" si="103"/>
        <v/>
      </c>
      <c r="K574" s="244"/>
      <c r="N574" s="215"/>
      <c r="O574" s="215"/>
      <c r="S574" s="215"/>
      <c r="T574" s="215"/>
      <c r="V574" s="215"/>
      <c r="W574" s="215"/>
    </row>
    <row r="575" spans="1:25" ht="16.5" hidden="1" thickBot="1">
      <c r="A575" s="275">
        <v>515</v>
      </c>
      <c r="B575" s="136"/>
      <c r="C575" s="137">
        <v>9509</v>
      </c>
      <c r="D575" s="159" t="s">
        <v>1691</v>
      </c>
      <c r="E575" s="701"/>
      <c r="F575" s="449"/>
      <c r="G575" s="245"/>
      <c r="H575" s="700">
        <v>0</v>
      </c>
      <c r="I575" s="476">
        <f t="shared" si="104"/>
        <v>0</v>
      </c>
      <c r="J575" s="221" t="str">
        <f t="shared" si="103"/>
        <v/>
      </c>
      <c r="K575" s="244"/>
      <c r="N575" s="215"/>
      <c r="O575" s="215"/>
      <c r="S575" s="215"/>
      <c r="T575" s="215"/>
      <c r="V575" s="215"/>
      <c r="W575" s="215"/>
    </row>
    <row r="576" spans="1:25" ht="16.5" hidden="1" thickBot="1">
      <c r="A576" s="275">
        <v>520</v>
      </c>
      <c r="B576" s="136"/>
      <c r="C576" s="137">
        <v>9510</v>
      </c>
      <c r="D576" s="159" t="s">
        <v>1692</v>
      </c>
      <c r="E576" s="701"/>
      <c r="F576" s="449"/>
      <c r="G576" s="245"/>
      <c r="H576" s="700">
        <v>0</v>
      </c>
      <c r="I576" s="476">
        <f t="shared" si="104"/>
        <v>0</v>
      </c>
      <c r="J576" s="221" t="str">
        <f t="shared" si="103"/>
        <v/>
      </c>
      <c r="K576" s="244"/>
      <c r="N576" s="215"/>
      <c r="O576" s="215"/>
      <c r="S576" s="215"/>
      <c r="T576" s="215"/>
      <c r="V576" s="215"/>
      <c r="W576" s="215"/>
    </row>
    <row r="577" spans="1:25" ht="16.5" hidden="1" thickBot="1">
      <c r="A577" s="275">
        <v>525</v>
      </c>
      <c r="B577" s="136"/>
      <c r="C577" s="137">
        <v>9511</v>
      </c>
      <c r="D577" s="159" t="s">
        <v>1518</v>
      </c>
      <c r="E577" s="701"/>
      <c r="F577" s="449"/>
      <c r="G577" s="245"/>
      <c r="H577" s="700">
        <v>0</v>
      </c>
      <c r="I577" s="476">
        <f t="shared" si="104"/>
        <v>0</v>
      </c>
      <c r="J577" s="221" t="str">
        <f t="shared" si="103"/>
        <v/>
      </c>
      <c r="K577" s="244"/>
      <c r="N577" s="215"/>
      <c r="O577" s="215"/>
      <c r="S577" s="215"/>
      <c r="T577" s="215"/>
      <c r="V577" s="215"/>
      <c r="W577" s="215"/>
    </row>
    <row r="578" spans="1:25" ht="16.5" hidden="1" thickBot="1">
      <c r="A578" s="275">
        <v>530</v>
      </c>
      <c r="B578" s="136"/>
      <c r="C578" s="137">
        <v>9512</v>
      </c>
      <c r="D578" s="159" t="s">
        <v>1519</v>
      </c>
      <c r="E578" s="701"/>
      <c r="F578" s="449"/>
      <c r="G578" s="245"/>
      <c r="H578" s="700">
        <v>0</v>
      </c>
      <c r="I578" s="476">
        <f t="shared" si="104"/>
        <v>0</v>
      </c>
      <c r="J578" s="221" t="str">
        <f t="shared" si="103"/>
        <v/>
      </c>
      <c r="K578" s="244"/>
      <c r="N578" s="215"/>
      <c r="O578" s="215"/>
      <c r="S578" s="215"/>
      <c r="T578" s="215"/>
      <c r="V578" s="215"/>
      <c r="W578" s="215"/>
    </row>
    <row r="579" spans="1:25" ht="16.5" hidden="1" thickBot="1">
      <c r="A579" s="275">
        <v>535</v>
      </c>
      <c r="B579" s="136"/>
      <c r="C579" s="137">
        <v>9513</v>
      </c>
      <c r="D579" s="139" t="s">
        <v>1520</v>
      </c>
      <c r="E579" s="701"/>
      <c r="F579" s="465"/>
      <c r="G579" s="359"/>
      <c r="H579" s="700">
        <v>0</v>
      </c>
      <c r="I579" s="476">
        <f t="shared" si="104"/>
        <v>0</v>
      </c>
      <c r="J579" s="221" t="str">
        <f t="shared" si="103"/>
        <v/>
      </c>
      <c r="K579" s="244"/>
      <c r="N579" s="215"/>
      <c r="O579" s="215"/>
      <c r="S579" s="215"/>
      <c r="T579" s="215"/>
      <c r="V579" s="215"/>
      <c r="W579" s="215"/>
    </row>
    <row r="580" spans="1:25" ht="32.25" hidden="1" thickBot="1">
      <c r="A580" s="275">
        <v>540</v>
      </c>
      <c r="B580" s="136"/>
      <c r="C580" s="204">
        <v>9514</v>
      </c>
      <c r="D580" s="205" t="s">
        <v>1521</v>
      </c>
      <c r="E580" s="701"/>
      <c r="F580" s="465"/>
      <c r="G580" s="359"/>
      <c r="H580" s="700">
        <v>0</v>
      </c>
      <c r="I580" s="476">
        <f t="shared" si="104"/>
        <v>0</v>
      </c>
      <c r="J580" s="221" t="str">
        <f t="shared" si="103"/>
        <v/>
      </c>
      <c r="K580" s="244"/>
      <c r="N580" s="215"/>
      <c r="O580" s="215"/>
      <c r="S580" s="215"/>
      <c r="T580" s="215"/>
      <c r="V580" s="215"/>
      <c r="W580" s="215"/>
    </row>
    <row r="581" spans="1:25" ht="32.25" hidden="1" thickBot="1">
      <c r="A581" s="275">
        <v>545</v>
      </c>
      <c r="B581" s="136"/>
      <c r="C581" s="137">
        <v>9521</v>
      </c>
      <c r="D581" s="159" t="s">
        <v>1522</v>
      </c>
      <c r="E581" s="701"/>
      <c r="F581" s="449"/>
      <c r="G581" s="245"/>
      <c r="H581" s="700">
        <v>0</v>
      </c>
      <c r="I581" s="476">
        <f t="shared" si="104"/>
        <v>0</v>
      </c>
      <c r="J581" s="221" t="str">
        <f t="shared" si="103"/>
        <v/>
      </c>
      <c r="K581" s="244"/>
      <c r="N581" s="215"/>
      <c r="O581" s="215"/>
      <c r="S581" s="215"/>
      <c r="T581" s="215"/>
      <c r="V581" s="215"/>
      <c r="W581" s="215"/>
    </row>
    <row r="582" spans="1:25" ht="16.5" hidden="1" thickBot="1">
      <c r="A582" s="275">
        <v>550</v>
      </c>
      <c r="B582" s="136"/>
      <c r="C582" s="137">
        <v>9522</v>
      </c>
      <c r="D582" s="156" t="s">
        <v>1523</v>
      </c>
      <c r="E582" s="701"/>
      <c r="F582" s="449"/>
      <c r="G582" s="245"/>
      <c r="H582" s="700">
        <v>0</v>
      </c>
      <c r="I582" s="476">
        <f t="shared" si="104"/>
        <v>0</v>
      </c>
      <c r="J582" s="221" t="str">
        <f t="shared" si="103"/>
        <v/>
      </c>
      <c r="K582" s="244"/>
      <c r="N582" s="215"/>
      <c r="O582" s="215"/>
      <c r="S582" s="215"/>
      <c r="T582" s="215"/>
      <c r="V582" s="215"/>
      <c r="W582" s="215"/>
    </row>
    <row r="583" spans="1:25" ht="16.5" hidden="1" thickBot="1">
      <c r="A583" s="275">
        <v>555</v>
      </c>
      <c r="B583" s="136"/>
      <c r="C583" s="137">
        <v>9528</v>
      </c>
      <c r="D583" s="156" t="s">
        <v>1524</v>
      </c>
      <c r="E583" s="701"/>
      <c r="F583" s="449"/>
      <c r="G583" s="245"/>
      <c r="H583" s="700">
        <v>0</v>
      </c>
      <c r="I583" s="476">
        <f t="shared" si="104"/>
        <v>0</v>
      </c>
      <c r="J583" s="221" t="str">
        <f t="shared" si="103"/>
        <v/>
      </c>
      <c r="K583" s="244"/>
      <c r="N583" s="215"/>
      <c r="O583" s="215"/>
      <c r="S583" s="215"/>
      <c r="T583" s="215"/>
      <c r="V583" s="215"/>
      <c r="W583" s="215"/>
    </row>
    <row r="584" spans="1:25" ht="32.25" hidden="1" thickBot="1">
      <c r="A584" s="275">
        <v>560</v>
      </c>
      <c r="B584" s="136"/>
      <c r="C584" s="142">
        <v>9529</v>
      </c>
      <c r="D584" s="154" t="s">
        <v>1525</v>
      </c>
      <c r="E584" s="701"/>
      <c r="F584" s="449"/>
      <c r="G584" s="245"/>
      <c r="H584" s="700">
        <v>0</v>
      </c>
      <c r="I584" s="476">
        <f t="shared" si="104"/>
        <v>0</v>
      </c>
      <c r="J584" s="221" t="str">
        <f t="shared" si="103"/>
        <v/>
      </c>
      <c r="K584" s="244"/>
      <c r="N584" s="215"/>
      <c r="O584" s="215"/>
      <c r="S584" s="215"/>
      <c r="T584" s="215"/>
      <c r="V584" s="215"/>
      <c r="W584" s="215"/>
    </row>
    <row r="585" spans="1:25" ht="32.25" hidden="1" thickBot="1">
      <c r="A585" s="275">
        <v>561</v>
      </c>
      <c r="B585" s="136"/>
      <c r="C585" s="142">
        <v>9549</v>
      </c>
      <c r="D585" s="154" t="s">
        <v>1526</v>
      </c>
      <c r="E585" s="701"/>
      <c r="F585" s="449"/>
      <c r="G585" s="245"/>
      <c r="H585" s="700">
        <v>0</v>
      </c>
      <c r="I585" s="476">
        <f t="shared" si="104"/>
        <v>0</v>
      </c>
      <c r="J585" s="221" t="str">
        <f t="shared" si="103"/>
        <v/>
      </c>
      <c r="K585" s="244"/>
      <c r="N585" s="215"/>
      <c r="O585" s="215"/>
      <c r="S585" s="215"/>
      <c r="T585" s="215"/>
      <c r="V585" s="215"/>
      <c r="W585" s="215"/>
    </row>
    <row r="586" spans="1:25" s="247" customFormat="1" ht="24.75" hidden="1" customHeight="1">
      <c r="A586" s="318">
        <v>565</v>
      </c>
      <c r="B586" s="757">
        <v>9600</v>
      </c>
      <c r="C586" s="888" t="s">
        <v>1527</v>
      </c>
      <c r="D586" s="889"/>
      <c r="E586" s="753"/>
      <c r="F586" s="758">
        <f>SUM(F587:F590)</f>
        <v>0</v>
      </c>
      <c r="G586" s="759">
        <f>SUM(G587:G590)</f>
        <v>0</v>
      </c>
      <c r="H586" s="759">
        <f>SUM(H587:H590)</f>
        <v>0</v>
      </c>
      <c r="I586" s="759">
        <f>SUM(I587:I590)</f>
        <v>0</v>
      </c>
      <c r="J586" s="221" t="str">
        <f t="shared" si="103"/>
        <v/>
      </c>
      <c r="K586" s="244"/>
      <c r="L586" s="215"/>
      <c r="M586" s="215"/>
      <c r="N586" s="219"/>
      <c r="O586" s="219"/>
      <c r="P586" s="369"/>
      <c r="Q586" s="215"/>
      <c r="R586" s="215"/>
      <c r="S586" s="219"/>
      <c r="T586" s="219"/>
      <c r="U586" s="215"/>
      <c r="V586" s="219"/>
      <c r="W586" s="219"/>
      <c r="X586" s="215"/>
      <c r="Y586" s="215"/>
    </row>
    <row r="587" spans="1:25" s="251" customFormat="1" ht="32.25" hidden="1" customHeight="1">
      <c r="A587" s="351">
        <v>566</v>
      </c>
      <c r="B587" s="143"/>
      <c r="C587" s="193">
        <v>9601</v>
      </c>
      <c r="D587" s="469" t="s">
        <v>1528</v>
      </c>
      <c r="E587" s="701"/>
      <c r="F587" s="700">
        <v>0</v>
      </c>
      <c r="G587" s="700">
        <v>0</v>
      </c>
      <c r="H587" s="700">
        <v>0</v>
      </c>
      <c r="I587" s="476">
        <f>F587+G587+H587</f>
        <v>0</v>
      </c>
      <c r="J587" s="221" t="str">
        <f t="shared" si="103"/>
        <v/>
      </c>
      <c r="K587" s="244"/>
      <c r="L587" s="215"/>
      <c r="M587" s="215"/>
      <c r="N587" s="219"/>
      <c r="O587" s="219"/>
      <c r="Q587" s="215"/>
      <c r="R587" s="215"/>
      <c r="S587" s="219"/>
      <c r="T587" s="219"/>
      <c r="U587" s="215"/>
      <c r="V587" s="219"/>
      <c r="W587" s="219"/>
      <c r="X587" s="215"/>
      <c r="Y587" s="215"/>
    </row>
    <row r="588" spans="1:25" s="251" customFormat="1" ht="32.25" hidden="1" customHeight="1">
      <c r="A588" s="351">
        <v>567</v>
      </c>
      <c r="B588" s="143"/>
      <c r="C588" s="206">
        <v>9603</v>
      </c>
      <c r="D588" s="470" t="s">
        <v>1693</v>
      </c>
      <c r="E588" s="701"/>
      <c r="F588" s="700">
        <v>0</v>
      </c>
      <c r="G588" s="700">
        <v>0</v>
      </c>
      <c r="H588" s="700">
        <v>0</v>
      </c>
      <c r="I588" s="476">
        <f>F588+G588+H588</f>
        <v>0</v>
      </c>
      <c r="J588" s="221" t="str">
        <f t="shared" si="103"/>
        <v/>
      </c>
      <c r="K588" s="244"/>
      <c r="L588" s="215"/>
      <c r="M588" s="215"/>
      <c r="N588" s="219"/>
      <c r="O588" s="219"/>
      <c r="Q588" s="215"/>
      <c r="R588" s="215"/>
      <c r="S588" s="219"/>
      <c r="T588" s="219"/>
      <c r="U588" s="215"/>
      <c r="V588" s="219"/>
      <c r="W588" s="219"/>
      <c r="X588" s="215"/>
      <c r="Y588" s="247"/>
    </row>
    <row r="589" spans="1:25" s="251" customFormat="1" ht="32.25" hidden="1" customHeight="1">
      <c r="A589" s="351">
        <v>568</v>
      </c>
      <c r="B589" s="143"/>
      <c r="C589" s="203">
        <v>9607</v>
      </c>
      <c r="D589" s="471" t="s">
        <v>1529</v>
      </c>
      <c r="E589" s="701"/>
      <c r="F589" s="700">
        <v>0</v>
      </c>
      <c r="G589" s="700">
        <v>0</v>
      </c>
      <c r="H589" s="700">
        <v>0</v>
      </c>
      <c r="I589" s="476">
        <f>F589+G589+H589</f>
        <v>0</v>
      </c>
      <c r="J589" s="221" t="str">
        <f t="shared" ref="J589:J596" si="105">(IF($E589&lt;&gt;0,$J$2,IF($I589&lt;&gt;0,$J$2,"")))</f>
        <v/>
      </c>
      <c r="K589" s="244"/>
    </row>
    <row r="590" spans="1:25" s="251" customFormat="1" ht="32.25" hidden="1" customHeight="1">
      <c r="A590" s="351">
        <v>569</v>
      </c>
      <c r="B590" s="143"/>
      <c r="C590" s="194">
        <v>9609</v>
      </c>
      <c r="D590" s="472" t="s">
        <v>1694</v>
      </c>
      <c r="E590" s="701"/>
      <c r="F590" s="700">
        <v>0</v>
      </c>
      <c r="G590" s="700">
        <v>0</v>
      </c>
      <c r="H590" s="700">
        <v>0</v>
      </c>
      <c r="I590" s="476">
        <f>F590+G590+H590</f>
        <v>0</v>
      </c>
      <c r="J590" s="221" t="str">
        <f t="shared" si="105"/>
        <v/>
      </c>
      <c r="K590" s="244"/>
    </row>
    <row r="591" spans="1:25" s="247" customFormat="1" ht="35.25" hidden="1" customHeight="1">
      <c r="A591" s="318">
        <v>575</v>
      </c>
      <c r="B591" s="757">
        <v>9800</v>
      </c>
      <c r="C591" s="890" t="s">
        <v>1530</v>
      </c>
      <c r="D591" s="891"/>
      <c r="E591" s="753"/>
      <c r="F591" s="758">
        <f>SUM(F592:F596)</f>
        <v>0</v>
      </c>
      <c r="G591" s="759">
        <f>SUM(G592:G596)</f>
        <v>0</v>
      </c>
      <c r="H591" s="759">
        <f>SUM(H592:H596)</f>
        <v>0</v>
      </c>
      <c r="I591" s="759">
        <f>SUM(I592:I596)</f>
        <v>0</v>
      </c>
      <c r="J591" s="221" t="str">
        <f t="shared" si="105"/>
        <v/>
      </c>
      <c r="K591" s="244"/>
      <c r="L591" s="215"/>
      <c r="M591" s="215"/>
      <c r="N591" s="219"/>
      <c r="O591" s="219"/>
      <c r="P591" s="369"/>
      <c r="Q591" s="215"/>
      <c r="R591" s="215"/>
      <c r="S591" s="219"/>
      <c r="T591" s="219"/>
      <c r="U591" s="215"/>
      <c r="V591" s="219"/>
      <c r="W591" s="219"/>
      <c r="X591" s="215"/>
      <c r="Y591" s="251"/>
    </row>
    <row r="592" spans="1:25" ht="16.5" hidden="1" thickBot="1">
      <c r="A592" s="275">
        <v>580</v>
      </c>
      <c r="B592" s="173"/>
      <c r="C592" s="144">
        <v>9810</v>
      </c>
      <c r="D592" s="147" t="s">
        <v>1498</v>
      </c>
      <c r="E592" s="701"/>
      <c r="F592" s="465"/>
      <c r="G592" s="359"/>
      <c r="H592" s="700">
        <v>0</v>
      </c>
      <c r="I592" s="476">
        <f>F592+G592+H592</f>
        <v>0</v>
      </c>
      <c r="J592" s="221" t="str">
        <f t="shared" si="105"/>
        <v/>
      </c>
      <c r="K592" s="244"/>
      <c r="N592" s="215"/>
      <c r="O592" s="215"/>
      <c r="S592" s="215"/>
      <c r="T592" s="215"/>
      <c r="V592" s="215"/>
      <c r="W592" s="215"/>
      <c r="Y592" s="251"/>
    </row>
    <row r="593" spans="1:25" ht="16.5" hidden="1" thickBot="1">
      <c r="A593" s="275">
        <v>585</v>
      </c>
      <c r="B593" s="173"/>
      <c r="C593" s="137">
        <v>9820</v>
      </c>
      <c r="D593" s="139" t="s">
        <v>1499</v>
      </c>
      <c r="E593" s="701"/>
      <c r="F593" s="465"/>
      <c r="G593" s="359"/>
      <c r="H593" s="700">
        <v>0</v>
      </c>
      <c r="I593" s="476">
        <f>F593+G593+H593</f>
        <v>0</v>
      </c>
      <c r="J593" s="221" t="str">
        <f t="shared" si="105"/>
        <v/>
      </c>
      <c r="K593" s="244"/>
      <c r="N593" s="215"/>
      <c r="O593" s="215"/>
      <c r="S593" s="215"/>
      <c r="T593" s="215"/>
      <c r="V593" s="215"/>
      <c r="W593" s="215"/>
      <c r="Y593" s="247"/>
    </row>
    <row r="594" spans="1:25" ht="16.5" hidden="1" thickBot="1">
      <c r="A594" s="275">
        <v>590</v>
      </c>
      <c r="B594" s="173"/>
      <c r="C594" s="137">
        <v>9830</v>
      </c>
      <c r="D594" s="139" t="s">
        <v>1500</v>
      </c>
      <c r="E594" s="701"/>
      <c r="F594" s="465"/>
      <c r="G594" s="359"/>
      <c r="H594" s="700">
        <v>0</v>
      </c>
      <c r="I594" s="476">
        <f>F594+G594+H594</f>
        <v>0</v>
      </c>
      <c r="J594" s="221" t="str">
        <f t="shared" si="105"/>
        <v/>
      </c>
      <c r="K594" s="244"/>
      <c r="N594" s="215"/>
      <c r="O594" s="215"/>
      <c r="S594" s="215"/>
      <c r="T594" s="215"/>
      <c r="V594" s="215"/>
      <c r="W594" s="215"/>
    </row>
    <row r="595" spans="1:25" ht="16.5" hidden="1" thickBot="1">
      <c r="A595" s="260">
        <v>600</v>
      </c>
      <c r="B595" s="173"/>
      <c r="C595" s="137">
        <v>9850</v>
      </c>
      <c r="D595" s="139" t="s">
        <v>1501</v>
      </c>
      <c r="E595" s="701"/>
      <c r="F595" s="465"/>
      <c r="G595" s="359"/>
      <c r="H595" s="700">
        <v>0</v>
      </c>
      <c r="I595" s="476">
        <f>F595+G595+H595</f>
        <v>0</v>
      </c>
      <c r="J595" s="221" t="str">
        <f t="shared" si="105"/>
        <v/>
      </c>
      <c r="K595" s="244"/>
      <c r="N595" s="215"/>
      <c r="O595" s="215"/>
      <c r="S595" s="215"/>
      <c r="T595" s="215"/>
      <c r="V595" s="215"/>
      <c r="W595" s="215"/>
    </row>
    <row r="596" spans="1:25" ht="34.5" hidden="1" customHeight="1" thickBot="1">
      <c r="A596" s="260">
        <v>605</v>
      </c>
      <c r="B596" s="207"/>
      <c r="C596" s="142">
        <v>9890</v>
      </c>
      <c r="D596" s="141" t="s">
        <v>1531</v>
      </c>
      <c r="E596" s="779"/>
      <c r="F596" s="700">
        <v>0</v>
      </c>
      <c r="G596" s="700">
        <v>0</v>
      </c>
      <c r="H596" s="700">
        <v>0</v>
      </c>
      <c r="I596" s="476">
        <f>F596+G596+H596</f>
        <v>0</v>
      </c>
      <c r="J596" s="221" t="str">
        <f t="shared" si="105"/>
        <v/>
      </c>
      <c r="K596" s="244"/>
      <c r="N596" s="215"/>
      <c r="O596" s="215"/>
      <c r="S596" s="215"/>
      <c r="T596" s="215"/>
      <c r="V596" s="215"/>
      <c r="W596" s="215"/>
    </row>
    <row r="597" spans="1:25" ht="16.5" thickBot="1">
      <c r="A597" s="260">
        <v>610</v>
      </c>
      <c r="B597" s="765"/>
      <c r="C597" s="766" t="s">
        <v>1258</v>
      </c>
      <c r="D597" s="767" t="s">
        <v>1751</v>
      </c>
      <c r="E597" s="837"/>
      <c r="F597" s="768">
        <f>SUM(F461,F465,F468,F471,F481,F497,F502,F503,F512,F516,F521,F478,F524,F531,F535,F536,F541,F544,F566,F586,F591)</f>
        <v>-32659</v>
      </c>
      <c r="G597" s="768">
        <f>SUM(G461,G465,G468,G471,G481,G497,G502,G503,G512,G516,G521,G478,G524,G531,G535,G536,G541,G544,G566,G586,G591)</f>
        <v>0</v>
      </c>
      <c r="H597" s="769">
        <f>SUM(H461,H465,H468,H471,H481,H497,H502,H503,H512,H516,H521,H478,H524,H531,H535,H536,H541,H544,H566,H586,H591)</f>
        <v>0</v>
      </c>
      <c r="I597" s="768">
        <f>SUM(I461,I465,I468,I471,I481,I497,I502,I503,I512,I516,I521,I478,I524,I531,I535,I536,I541,I544,I566,I586,I591)</f>
        <v>-32659</v>
      </c>
      <c r="J597" s="221">
        <v>1</v>
      </c>
      <c r="N597" s="215"/>
      <c r="O597" s="215"/>
      <c r="S597" s="215"/>
      <c r="T597" s="215"/>
      <c r="V597" s="215"/>
      <c r="W597" s="215"/>
    </row>
    <row r="598" spans="1:25">
      <c r="A598" s="260"/>
      <c r="D598" s="478" t="s">
        <v>1079</v>
      </c>
      <c r="E598" s="658">
        <f>E597+E445</f>
        <v>0</v>
      </c>
      <c r="F598" s="479" t="s">
        <v>1676</v>
      </c>
      <c r="G598" s="479" t="s">
        <v>1676</v>
      </c>
      <c r="H598" s="479" t="s">
        <v>1676</v>
      </c>
      <c r="I598" s="479">
        <f>I597+I445</f>
        <v>0</v>
      </c>
      <c r="J598" s="221">
        <v>1</v>
      </c>
      <c r="N598" s="215"/>
      <c r="O598" s="215"/>
      <c r="S598" s="215"/>
      <c r="T598" s="215"/>
      <c r="V598" s="215"/>
      <c r="W598" s="215"/>
    </row>
    <row r="599" spans="1:25">
      <c r="A599" s="260"/>
      <c r="J599" s="221">
        <v>1</v>
      </c>
      <c r="N599" s="215"/>
      <c r="O599" s="215"/>
      <c r="S599" s="215"/>
      <c r="T599" s="215"/>
      <c r="V599" s="215"/>
      <c r="W599" s="215"/>
    </row>
    <row r="600" spans="1:25">
      <c r="A600" s="260"/>
      <c r="B600" s="848" t="s">
        <v>1753</v>
      </c>
      <c r="C600" s="382"/>
      <c r="D600" s="384" t="s">
        <v>1754</v>
      </c>
      <c r="E600" s="277"/>
      <c r="J600" s="221">
        <v>1</v>
      </c>
      <c r="K600" s="383"/>
      <c r="L600" s="381"/>
      <c r="M600" s="277"/>
      <c r="N600" s="277"/>
      <c r="O600" s="384"/>
      <c r="Q600" s="381"/>
      <c r="R600" s="277"/>
      <c r="S600" s="277"/>
      <c r="T600" s="384"/>
      <c r="U600" s="277"/>
      <c r="V600" s="277"/>
      <c r="W600" s="384"/>
    </row>
    <row r="601" spans="1:25">
      <c r="A601" s="260"/>
      <c r="B601" s="385"/>
      <c r="C601" s="385" t="s">
        <v>1820</v>
      </c>
      <c r="D601" s="386"/>
      <c r="E601" s="386" t="s">
        <v>1821</v>
      </c>
      <c r="F601" s="386"/>
      <c r="G601" s="386"/>
      <c r="H601" s="386"/>
      <c r="I601" s="386"/>
      <c r="J601" s="221">
        <v>1</v>
      </c>
      <c r="K601" s="383"/>
      <c r="L601" s="387"/>
      <c r="M601" s="343"/>
      <c r="N601" s="343"/>
      <c r="O601" s="343"/>
      <c r="Q601" s="387"/>
      <c r="R601" s="343"/>
      <c r="S601" s="343"/>
      <c r="T601" s="343"/>
      <c r="U601" s="343"/>
      <c r="V601" s="343"/>
      <c r="W601" s="343"/>
    </row>
    <row r="602" spans="1:25">
      <c r="A602" s="260"/>
      <c r="B602" s="848" t="s">
        <v>1755</v>
      </c>
      <c r="C602" s="849"/>
      <c r="D602" s="277"/>
      <c r="E602" s="277"/>
      <c r="F602" s="277"/>
      <c r="G602" s="277"/>
      <c r="H602" s="277"/>
      <c r="I602" s="277"/>
      <c r="J602" s="221">
        <v>1</v>
      </c>
      <c r="K602" s="383"/>
      <c r="L602" s="381"/>
      <c r="M602" s="277"/>
      <c r="N602" s="277"/>
      <c r="O602" s="384"/>
      <c r="Q602" s="381"/>
      <c r="R602" s="277"/>
      <c r="S602" s="277"/>
      <c r="T602" s="384"/>
      <c r="U602" s="277"/>
      <c r="V602" s="277"/>
      <c r="W602" s="384"/>
    </row>
    <row r="603" spans="1:25">
      <c r="A603" s="260"/>
      <c r="B603" s="381"/>
      <c r="C603" s="382"/>
      <c r="D603" s="277"/>
      <c r="E603" s="277"/>
      <c r="F603" s="277"/>
      <c r="G603" s="277"/>
      <c r="H603" s="277"/>
      <c r="I603" s="277"/>
      <c r="J603" s="221">
        <v>1</v>
      </c>
      <c r="K603" s="383"/>
      <c r="L603" s="381"/>
      <c r="M603" s="277"/>
      <c r="N603" s="277"/>
      <c r="O603" s="384"/>
      <c r="Q603" s="381"/>
      <c r="R603" s="277"/>
      <c r="S603" s="277"/>
      <c r="T603" s="384"/>
      <c r="U603" s="277"/>
      <c r="V603" s="277"/>
      <c r="W603" s="384"/>
    </row>
    <row r="604" spans="1:25">
      <c r="A604" s="260"/>
      <c r="B604" s="287" t="s">
        <v>1756</v>
      </c>
      <c r="C604" s="382"/>
      <c r="D604" s="384" t="s">
        <v>1757</v>
      </c>
      <c r="E604" s="277"/>
      <c r="F604" s="277"/>
      <c r="G604" s="277"/>
      <c r="H604" s="277"/>
      <c r="I604" s="277"/>
      <c r="J604" s="221">
        <v>1</v>
      </c>
      <c r="K604" s="383"/>
      <c r="L604" s="388"/>
      <c r="M604" s="277"/>
      <c r="N604" s="277"/>
      <c r="O604" s="384"/>
      <c r="Q604" s="388"/>
      <c r="R604" s="277"/>
      <c r="S604" s="277"/>
      <c r="T604" s="384"/>
      <c r="U604" s="277"/>
      <c r="V604" s="277"/>
      <c r="W604" s="384"/>
    </row>
    <row r="605" spans="1:25">
      <c r="A605" s="275"/>
      <c r="B605" s="389"/>
      <c r="C605" s="389"/>
      <c r="D605" s="390"/>
      <c r="E605" s="391" t="s">
        <v>1822</v>
      </c>
      <c r="F605" s="391"/>
      <c r="G605" s="391"/>
      <c r="H605" s="391"/>
      <c r="I605" s="391"/>
      <c r="J605" s="221">
        <v>1</v>
      </c>
      <c r="K605" s="383"/>
      <c r="L605" s="391"/>
      <c r="M605" s="391"/>
      <c r="N605" s="223"/>
      <c r="O605" s="223"/>
      <c r="Q605" s="391"/>
      <c r="R605" s="391"/>
      <c r="S605" s="223"/>
      <c r="T605" s="223"/>
      <c r="U605" s="391"/>
      <c r="V605" s="223"/>
      <c r="W605" s="223"/>
    </row>
    <row r="606" spans="1:25" s="226" customFormat="1" ht="12" customHeight="1">
      <c r="B606" s="392"/>
      <c r="C606" s="392"/>
      <c r="D606" s="393"/>
      <c r="E606" s="392"/>
      <c r="F606" s="392"/>
      <c r="G606" s="392"/>
      <c r="H606" s="392"/>
      <c r="I606" s="392"/>
      <c r="J606" s="221">
        <v>1</v>
      </c>
      <c r="K606" s="222"/>
      <c r="L606" s="392"/>
      <c r="M606" s="392"/>
      <c r="N606" s="394"/>
      <c r="O606" s="394"/>
      <c r="P606" s="394"/>
      <c r="Q606" s="392"/>
      <c r="R606" s="392"/>
      <c r="S606" s="394"/>
      <c r="T606" s="394"/>
      <c r="U606" s="392"/>
      <c r="V606" s="394"/>
      <c r="W606" s="394"/>
      <c r="X606" s="394"/>
      <c r="Y606" s="215"/>
    </row>
    <row r="607" spans="1:25" hidden="1"/>
    <row r="608" spans="1:25" hidden="1"/>
    <row r="609" spans="2:24" hidden="1"/>
    <row r="610" spans="2:24" hidden="1"/>
    <row r="611" spans="2:24" hidden="1"/>
    <row r="612" spans="2:24">
      <c r="E612" s="278"/>
      <c r="F612" s="278"/>
      <c r="G612" s="278"/>
      <c r="H612" s="278"/>
      <c r="I612" s="282"/>
      <c r="J612" s="221">
        <f>(IF($E745&lt;&gt;0,$J$2,IF($I745&lt;&gt;0,$J$2,"")))</f>
        <v>1</v>
      </c>
      <c r="L612" s="278"/>
      <c r="M612" s="278"/>
      <c r="N612" s="282"/>
      <c r="O612" s="282"/>
      <c r="P612" s="282"/>
      <c r="Q612" s="278"/>
      <c r="R612" s="278"/>
      <c r="S612" s="282"/>
      <c r="T612" s="282"/>
      <c r="U612" s="278"/>
      <c r="V612" s="282"/>
      <c r="W612" s="282"/>
    </row>
    <row r="613" spans="2:24">
      <c r="C613" s="227"/>
      <c r="D613" s="228"/>
      <c r="E613" s="278"/>
      <c r="F613" s="278"/>
      <c r="G613" s="278"/>
      <c r="H613" s="278"/>
      <c r="I613" s="282"/>
      <c r="J613" s="221">
        <f>(IF($E745&lt;&gt;0,$J$2,IF($I745&lt;&gt;0,$J$2,"")))</f>
        <v>1</v>
      </c>
      <c r="L613" s="278"/>
      <c r="M613" s="278"/>
      <c r="N613" s="282"/>
      <c r="O613" s="282"/>
      <c r="P613" s="282"/>
      <c r="Q613" s="278"/>
      <c r="R613" s="278"/>
      <c r="S613" s="282"/>
      <c r="T613" s="282"/>
      <c r="U613" s="278"/>
      <c r="V613" s="282"/>
      <c r="W613" s="282"/>
    </row>
    <row r="614" spans="2:24">
      <c r="B614" s="942" t="str">
        <f>$B$7</f>
        <v>БЮДЖЕТ - НАЧАЛЕН ПЛАН
ПО ПЪЛНА ЕДИННА БЮДЖЕТНА КЛАСИФИКАЦИЯ</v>
      </c>
      <c r="C614" s="943"/>
      <c r="D614" s="943"/>
      <c r="E614" s="278"/>
      <c r="F614" s="278"/>
      <c r="G614" s="278"/>
      <c r="H614" s="278"/>
      <c r="I614" s="282"/>
      <c r="J614" s="221">
        <f>(IF($E745&lt;&gt;0,$J$2,IF($I745&lt;&gt;0,$J$2,"")))</f>
        <v>1</v>
      </c>
      <c r="L614" s="278"/>
      <c r="M614" s="278"/>
      <c r="N614" s="282"/>
      <c r="O614" s="282"/>
      <c r="P614" s="282"/>
      <c r="Q614" s="278"/>
      <c r="R614" s="278"/>
      <c r="S614" s="282"/>
      <c r="T614" s="282"/>
      <c r="U614" s="278"/>
      <c r="V614" s="282"/>
      <c r="W614" s="282"/>
    </row>
    <row r="615" spans="2:24">
      <c r="C615" s="227"/>
      <c r="D615" s="228"/>
      <c r="E615" s="279" t="s">
        <v>1677</v>
      </c>
      <c r="F615" s="279" t="s">
        <v>1545</v>
      </c>
      <c r="G615" s="278"/>
      <c r="H615" s="278"/>
      <c r="I615" s="282"/>
      <c r="J615" s="221">
        <f>(IF($E745&lt;&gt;0,$J$2,IF($I745&lt;&gt;0,$J$2,"")))</f>
        <v>1</v>
      </c>
      <c r="L615" s="278"/>
      <c r="M615" s="278"/>
      <c r="N615" s="282"/>
      <c r="O615" s="282"/>
      <c r="P615" s="282"/>
      <c r="Q615" s="278"/>
      <c r="R615" s="278"/>
      <c r="S615" s="282"/>
      <c r="T615" s="282"/>
      <c r="U615" s="278"/>
      <c r="V615" s="282"/>
      <c r="W615" s="282"/>
    </row>
    <row r="616" spans="2:24" ht="18.75">
      <c r="B616" s="944" t="str">
        <f>$B$9</f>
        <v>ОУ"ХР.БОТЕВ"с.ЛЕВКА</v>
      </c>
      <c r="C616" s="945"/>
      <c r="D616" s="946"/>
      <c r="E616" s="686">
        <f>$E$9</f>
        <v>44197</v>
      </c>
      <c r="F616" s="687">
        <f>$F$9</f>
        <v>44561</v>
      </c>
      <c r="G616" s="278"/>
      <c r="H616" s="278"/>
      <c r="I616" s="282"/>
      <c r="J616" s="221">
        <f>(IF($E745&lt;&gt;0,$J$2,IF($I745&lt;&gt;0,$J$2,"")))</f>
        <v>1</v>
      </c>
      <c r="L616" s="278"/>
      <c r="M616" s="278"/>
      <c r="N616" s="282"/>
      <c r="O616" s="282"/>
      <c r="P616" s="282"/>
      <c r="Q616" s="278"/>
      <c r="R616" s="278"/>
      <c r="S616" s="282"/>
      <c r="T616" s="282"/>
      <c r="U616" s="278"/>
      <c r="V616" s="282"/>
      <c r="W616" s="282"/>
    </row>
    <row r="617" spans="2:24">
      <c r="B617" s="230" t="str">
        <f>$B$10</f>
        <v>(наименование на разпоредителя с бюджет)</v>
      </c>
      <c r="E617" s="278"/>
      <c r="F617" s="280">
        <f>$F$10</f>
        <v>0</v>
      </c>
      <c r="G617" s="278"/>
      <c r="H617" s="278"/>
      <c r="I617" s="282"/>
      <c r="J617" s="221">
        <f>(IF($E745&lt;&gt;0,$J$2,IF($I745&lt;&gt;0,$J$2,"")))</f>
        <v>1</v>
      </c>
      <c r="L617" s="278"/>
      <c r="M617" s="278"/>
      <c r="N617" s="282"/>
      <c r="O617" s="282"/>
      <c r="P617" s="282"/>
      <c r="Q617" s="278"/>
      <c r="R617" s="278"/>
      <c r="S617" s="282"/>
      <c r="T617" s="282"/>
      <c r="U617" s="278"/>
      <c r="V617" s="282"/>
      <c r="W617" s="282"/>
    </row>
    <row r="618" spans="2:24">
      <c r="B618" s="230"/>
      <c r="E618" s="281"/>
      <c r="F618" s="278"/>
      <c r="G618" s="278"/>
      <c r="H618" s="278"/>
      <c r="I618" s="282"/>
      <c r="J618" s="221">
        <f>(IF($E745&lt;&gt;0,$J$2,IF($I745&lt;&gt;0,$J$2,"")))</f>
        <v>1</v>
      </c>
      <c r="L618" s="278"/>
      <c r="M618" s="278"/>
      <c r="N618" s="282"/>
      <c r="O618" s="282"/>
      <c r="P618" s="282"/>
      <c r="Q618" s="278"/>
      <c r="R618" s="278"/>
      <c r="S618" s="282"/>
      <c r="T618" s="282"/>
      <c r="U618" s="278"/>
      <c r="V618" s="282"/>
      <c r="W618" s="282"/>
    </row>
    <row r="619" spans="2:24" ht="19.5">
      <c r="B619" s="916" t="str">
        <f>$B$12</f>
        <v>Свиленград</v>
      </c>
      <c r="C619" s="917"/>
      <c r="D619" s="918"/>
      <c r="E619" s="229" t="s">
        <v>1678</v>
      </c>
      <c r="F619" s="688" t="str">
        <f>$F$12</f>
        <v>7606</v>
      </c>
      <c r="G619" s="278"/>
      <c r="H619" s="278"/>
      <c r="I619" s="282"/>
      <c r="J619" s="221">
        <f>(IF($E745&lt;&gt;0,$J$2,IF($I745&lt;&gt;0,$J$2,"")))</f>
        <v>1</v>
      </c>
      <c r="L619" s="278"/>
      <c r="M619" s="278"/>
      <c r="N619" s="282"/>
      <c r="O619" s="282"/>
      <c r="P619" s="282"/>
      <c r="Q619" s="278"/>
      <c r="R619" s="278"/>
      <c r="S619" s="282"/>
      <c r="T619" s="282"/>
      <c r="U619" s="278"/>
      <c r="V619" s="282"/>
      <c r="W619" s="282"/>
    </row>
    <row r="620" spans="2:24">
      <c r="B620" s="689" t="str">
        <f>$B$13</f>
        <v>(наименование на първостепенния разпоредител с бюджет)</v>
      </c>
      <c r="E620" s="281" t="s">
        <v>1679</v>
      </c>
      <c r="F620" s="278"/>
      <c r="G620" s="278"/>
      <c r="H620" s="278"/>
      <c r="I620" s="282"/>
      <c r="J620" s="221">
        <f>(IF($E745&lt;&gt;0,$J$2,IF($I745&lt;&gt;0,$J$2,"")))</f>
        <v>1</v>
      </c>
      <c r="L620" s="278"/>
      <c r="M620" s="278"/>
      <c r="N620" s="282"/>
      <c r="O620" s="282"/>
      <c r="P620" s="282"/>
      <c r="Q620" s="278"/>
      <c r="R620" s="278"/>
      <c r="S620" s="282"/>
      <c r="T620" s="282"/>
      <c r="U620" s="278"/>
      <c r="V620" s="282"/>
      <c r="W620" s="282"/>
    </row>
    <row r="621" spans="2:24" ht="18.75">
      <c r="B621" s="230"/>
      <c r="D621" s="441"/>
      <c r="E621" s="277"/>
      <c r="F621" s="277"/>
      <c r="G621" s="277"/>
      <c r="H621" s="277"/>
      <c r="I621" s="384"/>
      <c r="J621" s="221">
        <f>(IF($E745&lt;&gt;0,$J$2,IF($I745&lt;&gt;0,$J$2,"")))</f>
        <v>1</v>
      </c>
      <c r="L621" s="278"/>
      <c r="M621" s="278"/>
      <c r="N621" s="282"/>
      <c r="O621" s="282"/>
      <c r="P621" s="282"/>
      <c r="Q621" s="278"/>
      <c r="R621" s="278"/>
      <c r="S621" s="282"/>
      <c r="T621" s="282"/>
      <c r="U621" s="278"/>
      <c r="V621" s="282"/>
      <c r="W621" s="282"/>
    </row>
    <row r="622" spans="2:24" ht="16.5" thickBot="1">
      <c r="C622" s="227"/>
      <c r="D622" s="228"/>
      <c r="E622" s="278"/>
      <c r="F622" s="281"/>
      <c r="G622" s="281"/>
      <c r="H622" s="281"/>
      <c r="I622" s="284" t="s">
        <v>1680</v>
      </c>
      <c r="J622" s="221">
        <f>(IF($E745&lt;&gt;0,$J$2,IF($I745&lt;&gt;0,$J$2,"")))</f>
        <v>1</v>
      </c>
      <c r="L622" s="283" t="s">
        <v>91</v>
      </c>
      <c r="M622" s="278"/>
      <c r="N622" s="282"/>
      <c r="O622" s="284" t="s">
        <v>1680</v>
      </c>
      <c r="P622" s="282"/>
      <c r="Q622" s="283" t="s">
        <v>92</v>
      </c>
      <c r="R622" s="278"/>
      <c r="S622" s="282"/>
      <c r="T622" s="284" t="s">
        <v>1680</v>
      </c>
      <c r="U622" s="278"/>
      <c r="V622" s="282"/>
      <c r="W622" s="284" t="s">
        <v>1680</v>
      </c>
    </row>
    <row r="623" spans="2:24" ht="19.5" thickBot="1">
      <c r="B623" s="782"/>
      <c r="C623" s="783"/>
      <c r="D623" s="784" t="s">
        <v>1071</v>
      </c>
      <c r="E623" s="785"/>
      <c r="F623" s="972" t="s">
        <v>1481</v>
      </c>
      <c r="G623" s="973"/>
      <c r="H623" s="974"/>
      <c r="I623" s="975"/>
      <c r="J623" s="221">
        <f>(IF($E745&lt;&gt;0,$J$2,IF($I745&lt;&gt;0,$J$2,"")))</f>
        <v>1</v>
      </c>
      <c r="L623" s="931" t="s">
        <v>1800</v>
      </c>
      <c r="M623" s="931" t="s">
        <v>1801</v>
      </c>
      <c r="N623" s="924" t="s">
        <v>1802</v>
      </c>
      <c r="O623" s="924" t="s">
        <v>93</v>
      </c>
      <c r="P623" s="222"/>
      <c r="Q623" s="924" t="s">
        <v>1803</v>
      </c>
      <c r="R623" s="924" t="s">
        <v>1804</v>
      </c>
      <c r="S623" s="924" t="s">
        <v>1815</v>
      </c>
      <c r="T623" s="924" t="s">
        <v>94</v>
      </c>
      <c r="U623" s="409" t="s">
        <v>95</v>
      </c>
      <c r="V623" s="410"/>
      <c r="W623" s="411"/>
      <c r="X623" s="291"/>
    </row>
    <row r="624" spans="2:24" ht="32.25" thickBot="1">
      <c r="B624" s="786" t="s">
        <v>1596</v>
      </c>
      <c r="C624" s="787" t="s">
        <v>1681</v>
      </c>
      <c r="D624" s="788" t="s">
        <v>1072</v>
      </c>
      <c r="E624" s="789"/>
      <c r="F624" s="713" t="s">
        <v>1482</v>
      </c>
      <c r="G624" s="713" t="s">
        <v>1483</v>
      </c>
      <c r="H624" s="713" t="s">
        <v>1480</v>
      </c>
      <c r="I624" s="713" t="s">
        <v>1065</v>
      </c>
      <c r="J624" s="221">
        <f>(IF($E745&lt;&gt;0,$J$2,IF($I745&lt;&gt;0,$J$2,"")))</f>
        <v>1</v>
      </c>
      <c r="L624" s="983"/>
      <c r="M624" s="971"/>
      <c r="N624" s="983"/>
      <c r="O624" s="971"/>
      <c r="P624" s="222"/>
      <c r="Q624" s="980"/>
      <c r="R624" s="980"/>
      <c r="S624" s="980"/>
      <c r="T624" s="980"/>
      <c r="U624" s="412">
        <v>2021</v>
      </c>
      <c r="V624" s="412">
        <v>2022</v>
      </c>
      <c r="W624" s="412" t="s">
        <v>1805</v>
      </c>
      <c r="X624" s="413" t="s">
        <v>96</v>
      </c>
    </row>
    <row r="625" spans="2:24" ht="19.5" thickBot="1">
      <c r="B625" s="612"/>
      <c r="C625" s="397"/>
      <c r="D625" s="295" t="s">
        <v>1260</v>
      </c>
      <c r="E625" s="809"/>
      <c r="F625" s="296"/>
      <c r="G625" s="296"/>
      <c r="H625" s="296"/>
      <c r="I625" s="483"/>
      <c r="J625" s="221">
        <f>(IF($E745&lt;&gt;0,$J$2,IF($I745&lt;&gt;0,$J$2,"")))</f>
        <v>1</v>
      </c>
      <c r="L625" s="297" t="s">
        <v>97</v>
      </c>
      <c r="M625" s="297" t="s">
        <v>98</v>
      </c>
      <c r="N625" s="298" t="s">
        <v>99</v>
      </c>
      <c r="O625" s="298" t="s">
        <v>100</v>
      </c>
      <c r="P625" s="222"/>
      <c r="Q625" s="610" t="s">
        <v>101</v>
      </c>
      <c r="R625" s="610" t="s">
        <v>102</v>
      </c>
      <c r="S625" s="610" t="s">
        <v>103</v>
      </c>
      <c r="T625" s="610" t="s">
        <v>104</v>
      </c>
      <c r="U625" s="610" t="s">
        <v>1042</v>
      </c>
      <c r="V625" s="610" t="s">
        <v>1043</v>
      </c>
      <c r="W625" s="610" t="s">
        <v>1044</v>
      </c>
      <c r="X625" s="414" t="s">
        <v>1045</v>
      </c>
    </row>
    <row r="626" spans="2:24" ht="132" thickBot="1">
      <c r="B626" s="236"/>
      <c r="C626" s="617" t="e">
        <f>VLOOKUP(D626,OP_LIST2,2,FALSE)</f>
        <v>#N/A</v>
      </c>
      <c r="D626" s="618" t="s">
        <v>954</v>
      </c>
      <c r="E626" s="810"/>
      <c r="F626" s="368"/>
      <c r="G626" s="368"/>
      <c r="H626" s="368"/>
      <c r="I626" s="303"/>
      <c r="J626" s="221">
        <f>(IF($E745&lt;&gt;0,$J$2,IF($I745&lt;&gt;0,$J$2,"")))</f>
        <v>1</v>
      </c>
      <c r="L626" s="415" t="s">
        <v>1046</v>
      </c>
      <c r="M626" s="415" t="s">
        <v>1046</v>
      </c>
      <c r="N626" s="415" t="s">
        <v>1047</v>
      </c>
      <c r="O626" s="415" t="s">
        <v>1048</v>
      </c>
      <c r="P626" s="222"/>
      <c r="Q626" s="415" t="s">
        <v>1046</v>
      </c>
      <c r="R626" s="415" t="s">
        <v>1046</v>
      </c>
      <c r="S626" s="415" t="s">
        <v>1073</v>
      </c>
      <c r="T626" s="415" t="s">
        <v>1050</v>
      </c>
      <c r="U626" s="415" t="s">
        <v>1046</v>
      </c>
      <c r="V626" s="415" t="s">
        <v>1046</v>
      </c>
      <c r="W626" s="415" t="s">
        <v>1046</v>
      </c>
      <c r="X626" s="306" t="s">
        <v>1051</v>
      </c>
    </row>
    <row r="627" spans="2:24" ht="19.5" thickBot="1">
      <c r="B627" s="616"/>
      <c r="C627" s="619">
        <f>VLOOKUP(D628,EBK_DEIN2,2,FALSE)</f>
        <v>3318</v>
      </c>
      <c r="D627" s="611" t="s">
        <v>1460</v>
      </c>
      <c r="E627" s="811"/>
      <c r="F627" s="368"/>
      <c r="G627" s="368"/>
      <c r="H627" s="368"/>
      <c r="I627" s="303"/>
      <c r="J627" s="221">
        <f>(IF($E745&lt;&gt;0,$J$2,IF($I745&lt;&gt;0,$J$2,"")))</f>
        <v>1</v>
      </c>
      <c r="L627" s="416"/>
      <c r="M627" s="416"/>
      <c r="N627" s="344"/>
      <c r="O627" s="417"/>
      <c r="P627" s="222"/>
      <c r="Q627" s="416"/>
      <c r="R627" s="416"/>
      <c r="S627" s="344"/>
      <c r="T627" s="417"/>
      <c r="U627" s="416"/>
      <c r="V627" s="344"/>
      <c r="W627" s="417"/>
      <c r="X627" s="418"/>
    </row>
    <row r="628" spans="2:24" ht="18.75">
      <c r="B628" s="419"/>
      <c r="C628" s="238"/>
      <c r="D628" s="523" t="s">
        <v>737</v>
      </c>
      <c r="E628" s="811"/>
      <c r="F628" s="368"/>
      <c r="G628" s="368"/>
      <c r="H628" s="368"/>
      <c r="I628" s="303"/>
      <c r="J628" s="221">
        <f>(IF($E745&lt;&gt;0,$J$2,IF($I745&lt;&gt;0,$J$2,"")))</f>
        <v>1</v>
      </c>
      <c r="L628" s="416"/>
      <c r="M628" s="416"/>
      <c r="N628" s="344"/>
      <c r="O628" s="420">
        <f>SUMIF(O631:O632,"&lt;0")+SUMIF(O634:O638,"&lt;0")+SUMIF(O640:O647,"&lt;0")+SUMIF(O649:O665,"&lt;0")+SUMIF(O671:O675,"&lt;0")+SUMIF(O677:O682,"&lt;0")+SUMIF(O685:O691,"&lt;0")+SUMIF(O698:O699,"&lt;0")+SUMIF(O702:O707,"&lt;0")+SUMIF(O709:O714,"&lt;0")+SUMIF(O718,"&lt;0")+SUMIF(O720:O726,"&lt;0")+SUMIF(O728:O730,"&lt;0")+SUMIF(O732:O735,"&lt;0")+SUMIF(O737:O738,"&lt;0")+SUMIF(O741,"&lt;0")</f>
        <v>-120373</v>
      </c>
      <c r="P628" s="222"/>
      <c r="Q628" s="416"/>
      <c r="R628" s="416"/>
      <c r="S628" s="344"/>
      <c r="T628" s="420">
        <f>SUMIF(T631:T632,"&lt;0")+SUMIF(T634:T638,"&lt;0")+SUMIF(T640:T647,"&lt;0")+SUMIF(T649:T665,"&lt;0")+SUMIF(T671:T675,"&lt;0")+SUMIF(T677:T682,"&lt;0")+SUMIF(T685:T691,"&lt;0")+SUMIF(T698:T699,"&lt;0")+SUMIF(T702:T707,"&lt;0")+SUMIF(T709:T714,"&lt;0")+SUMIF(T718,"&lt;0")+SUMIF(T720:T726,"&lt;0")+SUMIF(T728:T730,"&lt;0")+SUMIF(T732:T735,"&lt;0")+SUMIF(T737:T738,"&lt;0")+SUMIF(T741,"&lt;0")</f>
        <v>-64972</v>
      </c>
      <c r="U628" s="416"/>
      <c r="V628" s="344"/>
      <c r="W628" s="417"/>
      <c r="X628" s="308"/>
    </row>
    <row r="629" spans="2:24" ht="19.5" thickBot="1">
      <c r="B629" s="354"/>
      <c r="C629" s="238"/>
      <c r="D629" s="292" t="s">
        <v>1074</v>
      </c>
      <c r="E629" s="811"/>
      <c r="F629" s="368"/>
      <c r="G629" s="368"/>
      <c r="H629" s="368"/>
      <c r="I629" s="303"/>
      <c r="J629" s="221">
        <f>(IF($E745&lt;&gt;0,$J$2,IF($I745&lt;&gt;0,$J$2,"")))</f>
        <v>1</v>
      </c>
      <c r="L629" s="416"/>
      <c r="M629" s="416"/>
      <c r="N629" s="344"/>
      <c r="O629" s="417"/>
      <c r="P629" s="222"/>
      <c r="Q629" s="416"/>
      <c r="R629" s="416"/>
      <c r="S629" s="344"/>
      <c r="T629" s="417"/>
      <c r="U629" s="416"/>
      <c r="V629" s="344"/>
      <c r="W629" s="417"/>
      <c r="X629" s="310"/>
    </row>
    <row r="630" spans="2:24" ht="19.5" thickBot="1">
      <c r="B630" s="790">
        <v>100</v>
      </c>
      <c r="C630" s="976" t="s">
        <v>1261</v>
      </c>
      <c r="D630" s="977"/>
      <c r="E630" s="791"/>
      <c r="F630" s="792">
        <f>SUM(F631:F632)</f>
        <v>43012</v>
      </c>
      <c r="G630" s="793">
        <f>SUM(G631:G632)</f>
        <v>0</v>
      </c>
      <c r="H630" s="793">
        <f>SUM(H631:H632)</f>
        <v>0</v>
      </c>
      <c r="I630" s="793">
        <f>SUM(I631:I632)</f>
        <v>43012</v>
      </c>
      <c r="J630" s="243">
        <f t="shared" ref="J630:J661" si="106">(IF($E630&lt;&gt;0,$J$2,IF($I630&lt;&gt;0,$J$2,"")))</f>
        <v>1</v>
      </c>
      <c r="K630" s="244"/>
      <c r="L630" s="311">
        <f>SUM(L631:L632)</f>
        <v>0</v>
      </c>
      <c r="M630" s="312">
        <f>SUM(M631:M632)</f>
        <v>0</v>
      </c>
      <c r="N630" s="421">
        <f>SUM(N631:N632)</f>
        <v>43012</v>
      </c>
      <c r="O630" s="422">
        <f>SUM(O631:O632)</f>
        <v>-43012</v>
      </c>
      <c r="P630" s="244"/>
      <c r="Q630" s="815"/>
      <c r="R630" s="816"/>
      <c r="S630" s="817"/>
      <c r="T630" s="816"/>
      <c r="U630" s="816"/>
      <c r="V630" s="816"/>
      <c r="W630" s="818"/>
      <c r="X630" s="313">
        <f t="shared" ref="X630:X661" si="107">T630-U630-V630-W630</f>
        <v>0</v>
      </c>
    </row>
    <row r="631" spans="2:24" ht="19.5" thickBot="1">
      <c r="B631" s="140"/>
      <c r="C631" s="144">
        <v>101</v>
      </c>
      <c r="D631" s="138" t="s">
        <v>1262</v>
      </c>
      <c r="E631" s="812"/>
      <c r="F631" s="449">
        <v>43012</v>
      </c>
      <c r="G631" s="245"/>
      <c r="H631" s="245"/>
      <c r="I631" s="476">
        <f>F631+G631+H631</f>
        <v>43012</v>
      </c>
      <c r="J631" s="243">
        <f t="shared" si="106"/>
        <v>1</v>
      </c>
      <c r="K631" s="244"/>
      <c r="L631" s="423"/>
      <c r="M631" s="252"/>
      <c r="N631" s="315">
        <f>I631</f>
        <v>43012</v>
      </c>
      <c r="O631" s="424">
        <f>L631+M631-N631</f>
        <v>-43012</v>
      </c>
      <c r="P631" s="244"/>
      <c r="Q631" s="771"/>
      <c r="R631" s="775"/>
      <c r="S631" s="775"/>
      <c r="T631" s="775"/>
      <c r="U631" s="775"/>
      <c r="V631" s="775"/>
      <c r="W631" s="819"/>
      <c r="X631" s="313">
        <f t="shared" si="107"/>
        <v>0</v>
      </c>
    </row>
    <row r="632" spans="2:24" ht="19.5" hidden="1" thickBot="1">
      <c r="B632" s="140"/>
      <c r="C632" s="137">
        <v>102</v>
      </c>
      <c r="D632" s="139" t="s">
        <v>1263</v>
      </c>
      <c r="E632" s="812"/>
      <c r="F632" s="449"/>
      <c r="G632" s="245"/>
      <c r="H632" s="245"/>
      <c r="I632" s="476">
        <f>F632+G632+H632</f>
        <v>0</v>
      </c>
      <c r="J632" s="243" t="str">
        <f t="shared" si="106"/>
        <v/>
      </c>
      <c r="K632" s="244"/>
      <c r="L632" s="423"/>
      <c r="M632" s="252"/>
      <c r="N632" s="315">
        <f>I632</f>
        <v>0</v>
      </c>
      <c r="O632" s="424">
        <f>L632+M632-N632</f>
        <v>0</v>
      </c>
      <c r="P632" s="244"/>
      <c r="Q632" s="771"/>
      <c r="R632" s="775"/>
      <c r="S632" s="775"/>
      <c r="T632" s="775"/>
      <c r="U632" s="775"/>
      <c r="V632" s="775"/>
      <c r="W632" s="819"/>
      <c r="X632" s="313">
        <f t="shared" si="107"/>
        <v>0</v>
      </c>
    </row>
    <row r="633" spans="2:24" ht="19.5" thickBot="1">
      <c r="B633" s="794">
        <v>200</v>
      </c>
      <c r="C633" s="981" t="s">
        <v>1264</v>
      </c>
      <c r="D633" s="981"/>
      <c r="E633" s="795"/>
      <c r="F633" s="796">
        <f>SUM(F634:F638)</f>
        <v>2825</v>
      </c>
      <c r="G633" s="797">
        <f>SUM(G634:G638)</f>
        <v>0</v>
      </c>
      <c r="H633" s="797">
        <f>SUM(H634:H638)</f>
        <v>0</v>
      </c>
      <c r="I633" s="797">
        <f>SUM(I634:I638)</f>
        <v>2825</v>
      </c>
      <c r="J633" s="243">
        <f t="shared" si="106"/>
        <v>1</v>
      </c>
      <c r="K633" s="244"/>
      <c r="L633" s="316">
        <f>SUM(L634:L638)</f>
        <v>0</v>
      </c>
      <c r="M633" s="317">
        <f>SUM(M634:M638)</f>
        <v>0</v>
      </c>
      <c r="N633" s="425">
        <f>SUM(N634:N638)</f>
        <v>2825</v>
      </c>
      <c r="O633" s="426">
        <f>SUM(O634:O638)</f>
        <v>-2825</v>
      </c>
      <c r="P633" s="244"/>
      <c r="Q633" s="773"/>
      <c r="R633" s="774"/>
      <c r="S633" s="774"/>
      <c r="T633" s="774"/>
      <c r="U633" s="774"/>
      <c r="V633" s="774"/>
      <c r="W633" s="820"/>
      <c r="X633" s="313">
        <f t="shared" si="107"/>
        <v>0</v>
      </c>
    </row>
    <row r="634" spans="2:24" ht="19.5" hidden="1" thickBot="1">
      <c r="B634" s="143"/>
      <c r="C634" s="144">
        <v>201</v>
      </c>
      <c r="D634" s="138" t="s">
        <v>1265</v>
      </c>
      <c r="E634" s="812"/>
      <c r="F634" s="449"/>
      <c r="G634" s="245"/>
      <c r="H634" s="245"/>
      <c r="I634" s="476">
        <f>F634+G634+H634</f>
        <v>0</v>
      </c>
      <c r="J634" s="243" t="str">
        <f t="shared" si="106"/>
        <v/>
      </c>
      <c r="K634" s="244"/>
      <c r="L634" s="423"/>
      <c r="M634" s="252"/>
      <c r="N634" s="315">
        <f>I634</f>
        <v>0</v>
      </c>
      <c r="O634" s="424">
        <f>L634+M634-N634</f>
        <v>0</v>
      </c>
      <c r="P634" s="244"/>
      <c r="Q634" s="771"/>
      <c r="R634" s="775"/>
      <c r="S634" s="775"/>
      <c r="T634" s="775"/>
      <c r="U634" s="775"/>
      <c r="V634" s="775"/>
      <c r="W634" s="819"/>
      <c r="X634" s="313">
        <f t="shared" si="107"/>
        <v>0</v>
      </c>
    </row>
    <row r="635" spans="2:24" ht="19.5" hidden="1" thickBot="1">
      <c r="B635" s="136"/>
      <c r="C635" s="137">
        <v>202</v>
      </c>
      <c r="D635" s="145" t="s">
        <v>1266</v>
      </c>
      <c r="E635" s="812"/>
      <c r="F635" s="449"/>
      <c r="G635" s="245"/>
      <c r="H635" s="245"/>
      <c r="I635" s="476">
        <f>F635+G635+H635</f>
        <v>0</v>
      </c>
      <c r="J635" s="243" t="str">
        <f t="shared" si="106"/>
        <v/>
      </c>
      <c r="K635" s="244"/>
      <c r="L635" s="423"/>
      <c r="M635" s="252"/>
      <c r="N635" s="315">
        <f>I635</f>
        <v>0</v>
      </c>
      <c r="O635" s="424">
        <f>L635+M635-N635</f>
        <v>0</v>
      </c>
      <c r="P635" s="244"/>
      <c r="Q635" s="771"/>
      <c r="R635" s="775"/>
      <c r="S635" s="775"/>
      <c r="T635" s="775"/>
      <c r="U635" s="775"/>
      <c r="V635" s="775"/>
      <c r="W635" s="819"/>
      <c r="X635" s="313">
        <f t="shared" si="107"/>
        <v>0</v>
      </c>
    </row>
    <row r="636" spans="2:24" ht="32.25" thickBot="1">
      <c r="B636" s="152"/>
      <c r="C636" s="137">
        <v>205</v>
      </c>
      <c r="D636" s="145" t="s">
        <v>911</v>
      </c>
      <c r="E636" s="812"/>
      <c r="F636" s="449">
        <v>2325</v>
      </c>
      <c r="G636" s="245"/>
      <c r="H636" s="245"/>
      <c r="I636" s="476">
        <f>F636+G636+H636</f>
        <v>2325</v>
      </c>
      <c r="J636" s="243">
        <f t="shared" si="106"/>
        <v>1</v>
      </c>
      <c r="K636" s="244"/>
      <c r="L636" s="423"/>
      <c r="M636" s="252"/>
      <c r="N636" s="315">
        <f>I636</f>
        <v>2325</v>
      </c>
      <c r="O636" s="424">
        <f>L636+M636-N636</f>
        <v>-2325</v>
      </c>
      <c r="P636" s="244"/>
      <c r="Q636" s="771"/>
      <c r="R636" s="775"/>
      <c r="S636" s="775"/>
      <c r="T636" s="775"/>
      <c r="U636" s="775"/>
      <c r="V636" s="775"/>
      <c r="W636" s="819"/>
      <c r="X636" s="313">
        <f t="shared" si="107"/>
        <v>0</v>
      </c>
    </row>
    <row r="637" spans="2:24" ht="19.5" hidden="1" thickBot="1">
      <c r="B637" s="152"/>
      <c r="C637" s="137">
        <v>208</v>
      </c>
      <c r="D637" s="159" t="s">
        <v>912</v>
      </c>
      <c r="E637" s="812"/>
      <c r="F637" s="449"/>
      <c r="G637" s="245"/>
      <c r="H637" s="245"/>
      <c r="I637" s="476">
        <f>F637+G637+H637</f>
        <v>0</v>
      </c>
      <c r="J637" s="243" t="str">
        <f t="shared" si="106"/>
        <v/>
      </c>
      <c r="K637" s="244"/>
      <c r="L637" s="423"/>
      <c r="M637" s="252"/>
      <c r="N637" s="315">
        <f>I637</f>
        <v>0</v>
      </c>
      <c r="O637" s="424">
        <f>L637+M637-N637</f>
        <v>0</v>
      </c>
      <c r="P637" s="244"/>
      <c r="Q637" s="771"/>
      <c r="R637" s="775"/>
      <c r="S637" s="775"/>
      <c r="T637" s="775"/>
      <c r="U637" s="775"/>
      <c r="V637" s="775"/>
      <c r="W637" s="819"/>
      <c r="X637" s="313">
        <f t="shared" si="107"/>
        <v>0</v>
      </c>
    </row>
    <row r="638" spans="2:24" ht="19.5" thickBot="1">
      <c r="B638" s="143"/>
      <c r="C638" s="142">
        <v>209</v>
      </c>
      <c r="D638" s="148" t="s">
        <v>913</v>
      </c>
      <c r="E638" s="812"/>
      <c r="F638" s="449">
        <v>500</v>
      </c>
      <c r="G638" s="245"/>
      <c r="H638" s="245"/>
      <c r="I638" s="476">
        <f>F638+G638+H638</f>
        <v>500</v>
      </c>
      <c r="J638" s="243">
        <f t="shared" si="106"/>
        <v>1</v>
      </c>
      <c r="K638" s="244"/>
      <c r="L638" s="423"/>
      <c r="M638" s="252"/>
      <c r="N638" s="315">
        <f>I638</f>
        <v>500</v>
      </c>
      <c r="O638" s="424">
        <f>L638+M638-N638</f>
        <v>-500</v>
      </c>
      <c r="P638" s="244"/>
      <c r="Q638" s="771"/>
      <c r="R638" s="775"/>
      <c r="S638" s="775"/>
      <c r="T638" s="775"/>
      <c r="U638" s="775"/>
      <c r="V638" s="775"/>
      <c r="W638" s="819"/>
      <c r="X638" s="313">
        <f t="shared" si="107"/>
        <v>0</v>
      </c>
    </row>
    <row r="639" spans="2:24" ht="19.5" thickBot="1">
      <c r="B639" s="794">
        <v>500</v>
      </c>
      <c r="C639" s="982" t="s">
        <v>207</v>
      </c>
      <c r="D639" s="982"/>
      <c r="E639" s="795"/>
      <c r="F639" s="796">
        <f>SUM(F640:F646)</f>
        <v>9564</v>
      </c>
      <c r="G639" s="797">
        <f>SUM(G640:G646)</f>
        <v>0</v>
      </c>
      <c r="H639" s="797">
        <f>SUM(H640:H646)</f>
        <v>0</v>
      </c>
      <c r="I639" s="797">
        <f>SUM(I640:I646)</f>
        <v>9564</v>
      </c>
      <c r="J639" s="243">
        <f t="shared" si="106"/>
        <v>1</v>
      </c>
      <c r="K639" s="244"/>
      <c r="L639" s="316">
        <f>SUM(L640:L646)</f>
        <v>0</v>
      </c>
      <c r="M639" s="317">
        <f>SUM(M640:M646)</f>
        <v>0</v>
      </c>
      <c r="N639" s="425">
        <f>SUM(N640:N646)</f>
        <v>9564</v>
      </c>
      <c r="O639" s="426">
        <f>SUM(O640:O646)</f>
        <v>-9564</v>
      </c>
      <c r="P639" s="244"/>
      <c r="Q639" s="773"/>
      <c r="R639" s="774"/>
      <c r="S639" s="775"/>
      <c r="T639" s="774"/>
      <c r="U639" s="774"/>
      <c r="V639" s="774"/>
      <c r="W639" s="820"/>
      <c r="X639" s="313">
        <f t="shared" si="107"/>
        <v>0</v>
      </c>
    </row>
    <row r="640" spans="2:24" ht="32.25" thickBot="1">
      <c r="B640" s="143"/>
      <c r="C640" s="160">
        <v>551</v>
      </c>
      <c r="D640" s="456" t="s">
        <v>208</v>
      </c>
      <c r="E640" s="812"/>
      <c r="F640" s="449">
        <v>4912</v>
      </c>
      <c r="G640" s="245"/>
      <c r="H640" s="245"/>
      <c r="I640" s="476">
        <f t="shared" ref="I640:I647" si="108">F640+G640+H640</f>
        <v>4912</v>
      </c>
      <c r="J640" s="243">
        <f t="shared" si="106"/>
        <v>1</v>
      </c>
      <c r="K640" s="244"/>
      <c r="L640" s="423"/>
      <c r="M640" s="252"/>
      <c r="N640" s="315">
        <f t="shared" ref="N640:N647" si="109">I640</f>
        <v>4912</v>
      </c>
      <c r="O640" s="424">
        <f t="shared" ref="O640:O647" si="110">L640+M640-N640</f>
        <v>-4912</v>
      </c>
      <c r="P640" s="244"/>
      <c r="Q640" s="771"/>
      <c r="R640" s="775"/>
      <c r="S640" s="775"/>
      <c r="T640" s="775"/>
      <c r="U640" s="775"/>
      <c r="V640" s="775"/>
      <c r="W640" s="819"/>
      <c r="X640" s="313">
        <f t="shared" si="107"/>
        <v>0</v>
      </c>
    </row>
    <row r="641" spans="2:24" ht="19.5" thickBot="1">
      <c r="B641" s="143"/>
      <c r="C641" s="161">
        <v>552</v>
      </c>
      <c r="D641" s="457" t="s">
        <v>209</v>
      </c>
      <c r="E641" s="812"/>
      <c r="F641" s="449">
        <v>1383</v>
      </c>
      <c r="G641" s="245"/>
      <c r="H641" s="245"/>
      <c r="I641" s="476">
        <f t="shared" si="108"/>
        <v>1383</v>
      </c>
      <c r="J641" s="243">
        <f t="shared" si="106"/>
        <v>1</v>
      </c>
      <c r="K641" s="244"/>
      <c r="L641" s="423"/>
      <c r="M641" s="252"/>
      <c r="N641" s="315">
        <f t="shared" si="109"/>
        <v>1383</v>
      </c>
      <c r="O641" s="424">
        <f t="shared" si="110"/>
        <v>-1383</v>
      </c>
      <c r="P641" s="244"/>
      <c r="Q641" s="771"/>
      <c r="R641" s="775"/>
      <c r="S641" s="775"/>
      <c r="T641" s="775"/>
      <c r="U641" s="775"/>
      <c r="V641" s="775"/>
      <c r="W641" s="819"/>
      <c r="X641" s="313">
        <f t="shared" si="107"/>
        <v>0</v>
      </c>
    </row>
    <row r="642" spans="2:24" ht="19.5" hidden="1" thickBot="1">
      <c r="B642" s="143"/>
      <c r="C642" s="161">
        <v>558</v>
      </c>
      <c r="D642" s="457" t="s">
        <v>1697</v>
      </c>
      <c r="E642" s="812"/>
      <c r="F642" s="700">
        <v>0</v>
      </c>
      <c r="G642" s="700">
        <v>0</v>
      </c>
      <c r="H642" s="700">
        <v>0</v>
      </c>
      <c r="I642" s="476">
        <f t="shared" si="108"/>
        <v>0</v>
      </c>
      <c r="J642" s="243" t="str">
        <f t="shared" si="106"/>
        <v/>
      </c>
      <c r="K642" s="244"/>
      <c r="L642" s="423"/>
      <c r="M642" s="252"/>
      <c r="N642" s="315">
        <f t="shared" si="109"/>
        <v>0</v>
      </c>
      <c r="O642" s="424">
        <f t="shared" si="110"/>
        <v>0</v>
      </c>
      <c r="P642" s="244"/>
      <c r="Q642" s="771"/>
      <c r="R642" s="775"/>
      <c r="S642" s="775"/>
      <c r="T642" s="775"/>
      <c r="U642" s="775"/>
      <c r="V642" s="775"/>
      <c r="W642" s="819"/>
      <c r="X642" s="313">
        <f t="shared" si="107"/>
        <v>0</v>
      </c>
    </row>
    <row r="643" spans="2:24" ht="19.5" thickBot="1">
      <c r="B643" s="143"/>
      <c r="C643" s="161">
        <v>560</v>
      </c>
      <c r="D643" s="458" t="s">
        <v>210</v>
      </c>
      <c r="E643" s="812"/>
      <c r="F643" s="449">
        <v>2065</v>
      </c>
      <c r="G643" s="245"/>
      <c r="H643" s="245"/>
      <c r="I643" s="476">
        <f t="shared" si="108"/>
        <v>2065</v>
      </c>
      <c r="J643" s="243">
        <f t="shared" si="106"/>
        <v>1</v>
      </c>
      <c r="K643" s="244"/>
      <c r="L643" s="423"/>
      <c r="M643" s="252"/>
      <c r="N643" s="315">
        <f t="shared" si="109"/>
        <v>2065</v>
      </c>
      <c r="O643" s="424">
        <f t="shared" si="110"/>
        <v>-2065</v>
      </c>
      <c r="P643" s="244"/>
      <c r="Q643" s="771"/>
      <c r="R643" s="775"/>
      <c r="S643" s="775"/>
      <c r="T643" s="775"/>
      <c r="U643" s="775"/>
      <c r="V643" s="775"/>
      <c r="W643" s="819"/>
      <c r="X643" s="313">
        <f t="shared" si="107"/>
        <v>0</v>
      </c>
    </row>
    <row r="644" spans="2:24" ht="19.5" thickBot="1">
      <c r="B644" s="143"/>
      <c r="C644" s="161">
        <v>580</v>
      </c>
      <c r="D644" s="457" t="s">
        <v>211</v>
      </c>
      <c r="E644" s="812"/>
      <c r="F644" s="449">
        <v>1204</v>
      </c>
      <c r="G644" s="245"/>
      <c r="H644" s="245"/>
      <c r="I644" s="476">
        <f t="shared" si="108"/>
        <v>1204</v>
      </c>
      <c r="J644" s="243">
        <f t="shared" si="106"/>
        <v>1</v>
      </c>
      <c r="K644" s="244"/>
      <c r="L644" s="423"/>
      <c r="M644" s="252"/>
      <c r="N644" s="315">
        <f t="shared" si="109"/>
        <v>1204</v>
      </c>
      <c r="O644" s="424">
        <f t="shared" si="110"/>
        <v>-1204</v>
      </c>
      <c r="P644" s="244"/>
      <c r="Q644" s="771"/>
      <c r="R644" s="775"/>
      <c r="S644" s="775"/>
      <c r="T644" s="775"/>
      <c r="U644" s="775"/>
      <c r="V644" s="775"/>
      <c r="W644" s="819"/>
      <c r="X644" s="313">
        <f t="shared" si="107"/>
        <v>0</v>
      </c>
    </row>
    <row r="645" spans="2:24" ht="19.5" hidden="1" thickBot="1">
      <c r="B645" s="143"/>
      <c r="C645" s="161">
        <v>588</v>
      </c>
      <c r="D645" s="457" t="s">
        <v>1702</v>
      </c>
      <c r="E645" s="812"/>
      <c r="F645" s="700">
        <v>0</v>
      </c>
      <c r="G645" s="700">
        <v>0</v>
      </c>
      <c r="H645" s="700">
        <v>0</v>
      </c>
      <c r="I645" s="476">
        <f t="shared" si="108"/>
        <v>0</v>
      </c>
      <c r="J645" s="243" t="str">
        <f t="shared" si="106"/>
        <v/>
      </c>
      <c r="K645" s="244"/>
      <c r="L645" s="423"/>
      <c r="M645" s="252"/>
      <c r="N645" s="315">
        <f t="shared" si="109"/>
        <v>0</v>
      </c>
      <c r="O645" s="424">
        <f t="shared" si="110"/>
        <v>0</v>
      </c>
      <c r="P645" s="244"/>
      <c r="Q645" s="771"/>
      <c r="R645" s="775"/>
      <c r="S645" s="775"/>
      <c r="T645" s="775"/>
      <c r="U645" s="775"/>
      <c r="V645" s="775"/>
      <c r="W645" s="819"/>
      <c r="X645" s="313">
        <f t="shared" si="107"/>
        <v>0</v>
      </c>
    </row>
    <row r="646" spans="2:24" ht="32.25" hidden="1" thickBot="1">
      <c r="B646" s="143"/>
      <c r="C646" s="162">
        <v>590</v>
      </c>
      <c r="D646" s="459" t="s">
        <v>212</v>
      </c>
      <c r="E646" s="812"/>
      <c r="F646" s="449"/>
      <c r="G646" s="245"/>
      <c r="H646" s="245"/>
      <c r="I646" s="476">
        <f t="shared" si="108"/>
        <v>0</v>
      </c>
      <c r="J646" s="243" t="str">
        <f t="shared" si="106"/>
        <v/>
      </c>
      <c r="K646" s="244"/>
      <c r="L646" s="423"/>
      <c r="M646" s="252"/>
      <c r="N646" s="315">
        <f t="shared" si="109"/>
        <v>0</v>
      </c>
      <c r="O646" s="424">
        <f t="shared" si="110"/>
        <v>0</v>
      </c>
      <c r="P646" s="244"/>
      <c r="Q646" s="771"/>
      <c r="R646" s="775"/>
      <c r="S646" s="775"/>
      <c r="T646" s="775"/>
      <c r="U646" s="775"/>
      <c r="V646" s="775"/>
      <c r="W646" s="819"/>
      <c r="X646" s="313">
        <f t="shared" si="107"/>
        <v>0</v>
      </c>
    </row>
    <row r="647" spans="2:24" ht="19.5" hidden="1" thickBot="1">
      <c r="B647" s="794">
        <v>800</v>
      </c>
      <c r="C647" s="982" t="s">
        <v>1075</v>
      </c>
      <c r="D647" s="982"/>
      <c r="E647" s="795"/>
      <c r="F647" s="798"/>
      <c r="G647" s="799"/>
      <c r="H647" s="799"/>
      <c r="I647" s="800">
        <f t="shared" si="108"/>
        <v>0</v>
      </c>
      <c r="J647" s="243" t="str">
        <f t="shared" si="106"/>
        <v/>
      </c>
      <c r="K647" s="244"/>
      <c r="L647" s="428"/>
      <c r="M647" s="254"/>
      <c r="N647" s="315">
        <f t="shared" si="109"/>
        <v>0</v>
      </c>
      <c r="O647" s="424">
        <f t="shared" si="110"/>
        <v>0</v>
      </c>
      <c r="P647" s="244"/>
      <c r="Q647" s="773"/>
      <c r="R647" s="774"/>
      <c r="S647" s="775"/>
      <c r="T647" s="775"/>
      <c r="U647" s="774"/>
      <c r="V647" s="775"/>
      <c r="W647" s="819"/>
      <c r="X647" s="313">
        <f t="shared" si="107"/>
        <v>0</v>
      </c>
    </row>
    <row r="648" spans="2:24" ht="19.5" thickBot="1">
      <c r="B648" s="794">
        <v>1000</v>
      </c>
      <c r="C648" s="979" t="s">
        <v>214</v>
      </c>
      <c r="D648" s="979"/>
      <c r="E648" s="795"/>
      <c r="F648" s="796">
        <f>SUM(F649:F665)</f>
        <v>64972</v>
      </c>
      <c r="G648" s="797">
        <f>SUM(G649:G665)</f>
        <v>0</v>
      </c>
      <c r="H648" s="797">
        <f>SUM(H649:H665)</f>
        <v>0</v>
      </c>
      <c r="I648" s="797">
        <f>SUM(I649:I665)</f>
        <v>64972</v>
      </c>
      <c r="J648" s="243">
        <f t="shared" si="106"/>
        <v>1</v>
      </c>
      <c r="K648" s="244"/>
      <c r="L648" s="316">
        <f>SUM(L649:L665)</f>
        <v>0</v>
      </c>
      <c r="M648" s="317">
        <f>SUM(M649:M665)</f>
        <v>0</v>
      </c>
      <c r="N648" s="425">
        <f>SUM(N649:N665)</f>
        <v>64972</v>
      </c>
      <c r="O648" s="426">
        <f>SUM(O649:O665)</f>
        <v>-64972</v>
      </c>
      <c r="P648" s="244"/>
      <c r="Q648" s="316">
        <f t="shared" ref="Q648:W648" si="111">SUM(Q649:Q665)</f>
        <v>0</v>
      </c>
      <c r="R648" s="317">
        <f t="shared" si="111"/>
        <v>0</v>
      </c>
      <c r="S648" s="317">
        <f t="shared" si="111"/>
        <v>64972</v>
      </c>
      <c r="T648" s="317">
        <f t="shared" si="111"/>
        <v>-64972</v>
      </c>
      <c r="U648" s="317">
        <f t="shared" si="111"/>
        <v>0</v>
      </c>
      <c r="V648" s="317">
        <f t="shared" si="111"/>
        <v>0</v>
      </c>
      <c r="W648" s="426">
        <f t="shared" si="111"/>
        <v>0</v>
      </c>
      <c r="X648" s="313">
        <f t="shared" si="107"/>
        <v>-64972</v>
      </c>
    </row>
    <row r="649" spans="2:24" ht="19.5" thickBot="1">
      <c r="B649" s="136"/>
      <c r="C649" s="144">
        <v>1011</v>
      </c>
      <c r="D649" s="163" t="s">
        <v>215</v>
      </c>
      <c r="E649" s="812"/>
      <c r="F649" s="449">
        <v>8800</v>
      </c>
      <c r="G649" s="245"/>
      <c r="H649" s="245"/>
      <c r="I649" s="476">
        <f t="shared" ref="I649:I665" si="112">F649+G649+H649</f>
        <v>8800</v>
      </c>
      <c r="J649" s="243">
        <f t="shared" si="106"/>
        <v>1</v>
      </c>
      <c r="K649" s="244"/>
      <c r="L649" s="423"/>
      <c r="M649" s="252"/>
      <c r="N649" s="315">
        <f t="shared" ref="N649:N665" si="113">I649</f>
        <v>8800</v>
      </c>
      <c r="O649" s="424">
        <f t="shared" ref="O649:O665" si="114">L649+M649-N649</f>
        <v>-8800</v>
      </c>
      <c r="P649" s="244"/>
      <c r="Q649" s="423"/>
      <c r="R649" s="252"/>
      <c r="S649" s="429">
        <f t="shared" ref="S649:S656" si="115">+IF(+(L649+M649)&gt;=I649,+M649,+(+I649-L649))</f>
        <v>8800</v>
      </c>
      <c r="T649" s="315">
        <f t="shared" ref="T649:T656" si="116">Q649+R649-S649</f>
        <v>-8800</v>
      </c>
      <c r="U649" s="252"/>
      <c r="V649" s="252"/>
      <c r="W649" s="253"/>
      <c r="X649" s="313">
        <f t="shared" si="107"/>
        <v>-8800</v>
      </c>
    </row>
    <row r="650" spans="2:24" ht="19.5" hidden="1" thickBot="1">
      <c r="B650" s="136"/>
      <c r="C650" s="137">
        <v>1012</v>
      </c>
      <c r="D650" s="145" t="s">
        <v>216</v>
      </c>
      <c r="E650" s="812"/>
      <c r="F650" s="449"/>
      <c r="G650" s="245"/>
      <c r="H650" s="245"/>
      <c r="I650" s="476">
        <f t="shared" si="112"/>
        <v>0</v>
      </c>
      <c r="J650" s="243" t="str">
        <f t="shared" si="106"/>
        <v/>
      </c>
      <c r="K650" s="244"/>
      <c r="L650" s="423"/>
      <c r="M650" s="252"/>
      <c r="N650" s="315">
        <f t="shared" si="113"/>
        <v>0</v>
      </c>
      <c r="O650" s="424">
        <f t="shared" si="114"/>
        <v>0</v>
      </c>
      <c r="P650" s="244"/>
      <c r="Q650" s="423"/>
      <c r="R650" s="252"/>
      <c r="S650" s="429">
        <f t="shared" si="115"/>
        <v>0</v>
      </c>
      <c r="T650" s="315">
        <f t="shared" si="116"/>
        <v>0</v>
      </c>
      <c r="U650" s="252"/>
      <c r="V650" s="252"/>
      <c r="W650" s="253"/>
      <c r="X650" s="313">
        <f t="shared" si="107"/>
        <v>0</v>
      </c>
    </row>
    <row r="651" spans="2:24" ht="19.5" thickBot="1">
      <c r="B651" s="136"/>
      <c r="C651" s="137">
        <v>1013</v>
      </c>
      <c r="D651" s="145" t="s">
        <v>217</v>
      </c>
      <c r="E651" s="812"/>
      <c r="F651" s="449">
        <v>400</v>
      </c>
      <c r="G651" s="245"/>
      <c r="H651" s="245"/>
      <c r="I651" s="476">
        <f t="shared" si="112"/>
        <v>400</v>
      </c>
      <c r="J651" s="243">
        <f t="shared" si="106"/>
        <v>1</v>
      </c>
      <c r="K651" s="244"/>
      <c r="L651" s="423"/>
      <c r="M651" s="252"/>
      <c r="N651" s="315">
        <f t="shared" si="113"/>
        <v>400</v>
      </c>
      <c r="O651" s="424">
        <f t="shared" si="114"/>
        <v>-400</v>
      </c>
      <c r="P651" s="244"/>
      <c r="Q651" s="423"/>
      <c r="R651" s="252"/>
      <c r="S651" s="429">
        <f t="shared" si="115"/>
        <v>400</v>
      </c>
      <c r="T651" s="315">
        <f t="shared" si="116"/>
        <v>-400</v>
      </c>
      <c r="U651" s="252"/>
      <c r="V651" s="252"/>
      <c r="W651" s="253"/>
      <c r="X651" s="313">
        <f t="shared" si="107"/>
        <v>-400</v>
      </c>
    </row>
    <row r="652" spans="2:24" ht="19.5" thickBot="1">
      <c r="B652" s="136"/>
      <c r="C652" s="137">
        <v>1014</v>
      </c>
      <c r="D652" s="145" t="s">
        <v>218</v>
      </c>
      <c r="E652" s="812"/>
      <c r="F652" s="449">
        <v>200</v>
      </c>
      <c r="G652" s="245"/>
      <c r="H652" s="245"/>
      <c r="I652" s="476">
        <f t="shared" si="112"/>
        <v>200</v>
      </c>
      <c r="J652" s="243">
        <f t="shared" si="106"/>
        <v>1</v>
      </c>
      <c r="K652" s="244"/>
      <c r="L652" s="423"/>
      <c r="M652" s="252"/>
      <c r="N652" s="315">
        <f t="shared" si="113"/>
        <v>200</v>
      </c>
      <c r="O652" s="424">
        <f t="shared" si="114"/>
        <v>-200</v>
      </c>
      <c r="P652" s="244"/>
      <c r="Q652" s="423"/>
      <c r="R652" s="252"/>
      <c r="S652" s="429">
        <f t="shared" si="115"/>
        <v>200</v>
      </c>
      <c r="T652" s="315">
        <f t="shared" si="116"/>
        <v>-200</v>
      </c>
      <c r="U652" s="252"/>
      <c r="V652" s="252"/>
      <c r="W652" s="253"/>
      <c r="X652" s="313">
        <f t="shared" si="107"/>
        <v>-200</v>
      </c>
    </row>
    <row r="653" spans="2:24" ht="19.5" thickBot="1">
      <c r="B653" s="136"/>
      <c r="C653" s="137">
        <v>1015</v>
      </c>
      <c r="D653" s="145" t="s">
        <v>219</v>
      </c>
      <c r="E653" s="812"/>
      <c r="F653" s="449">
        <v>6398</v>
      </c>
      <c r="G653" s="245"/>
      <c r="H653" s="245"/>
      <c r="I653" s="476">
        <f t="shared" si="112"/>
        <v>6398</v>
      </c>
      <c r="J653" s="243">
        <f t="shared" si="106"/>
        <v>1</v>
      </c>
      <c r="K653" s="244"/>
      <c r="L653" s="423"/>
      <c r="M653" s="252"/>
      <c r="N653" s="315">
        <f t="shared" si="113"/>
        <v>6398</v>
      </c>
      <c r="O653" s="424">
        <f t="shared" si="114"/>
        <v>-6398</v>
      </c>
      <c r="P653" s="244"/>
      <c r="Q653" s="423"/>
      <c r="R653" s="252"/>
      <c r="S653" s="429">
        <f t="shared" si="115"/>
        <v>6398</v>
      </c>
      <c r="T653" s="315">
        <f t="shared" si="116"/>
        <v>-6398</v>
      </c>
      <c r="U653" s="252"/>
      <c r="V653" s="252"/>
      <c r="W653" s="253"/>
      <c r="X653" s="313">
        <f t="shared" si="107"/>
        <v>-6398</v>
      </c>
    </row>
    <row r="654" spans="2:24" ht="19.5" thickBot="1">
      <c r="B654" s="136"/>
      <c r="C654" s="137">
        <v>1016</v>
      </c>
      <c r="D654" s="145" t="s">
        <v>220</v>
      </c>
      <c r="E654" s="812"/>
      <c r="F654" s="449">
        <v>10000</v>
      </c>
      <c r="G654" s="245"/>
      <c r="H654" s="245"/>
      <c r="I654" s="476">
        <f t="shared" si="112"/>
        <v>10000</v>
      </c>
      <c r="J654" s="243">
        <f t="shared" si="106"/>
        <v>1</v>
      </c>
      <c r="K654" s="244"/>
      <c r="L654" s="423"/>
      <c r="M654" s="252"/>
      <c r="N654" s="315">
        <f t="shared" si="113"/>
        <v>10000</v>
      </c>
      <c r="O654" s="424">
        <f t="shared" si="114"/>
        <v>-10000</v>
      </c>
      <c r="P654" s="244"/>
      <c r="Q654" s="423"/>
      <c r="R654" s="252"/>
      <c r="S654" s="429">
        <f t="shared" si="115"/>
        <v>10000</v>
      </c>
      <c r="T654" s="315">
        <f t="shared" si="116"/>
        <v>-10000</v>
      </c>
      <c r="U654" s="252"/>
      <c r="V654" s="252"/>
      <c r="W654" s="253"/>
      <c r="X654" s="313">
        <f t="shared" si="107"/>
        <v>-10000</v>
      </c>
    </row>
    <row r="655" spans="2:24" ht="19.5" thickBot="1">
      <c r="B655" s="140"/>
      <c r="C655" s="164">
        <v>1020</v>
      </c>
      <c r="D655" s="165" t="s">
        <v>221</v>
      </c>
      <c r="E655" s="812"/>
      <c r="F655" s="449">
        <v>9214</v>
      </c>
      <c r="G655" s="245"/>
      <c r="H655" s="245"/>
      <c r="I655" s="476">
        <f t="shared" si="112"/>
        <v>9214</v>
      </c>
      <c r="J655" s="243">
        <f t="shared" si="106"/>
        <v>1</v>
      </c>
      <c r="K655" s="244"/>
      <c r="L655" s="423"/>
      <c r="M655" s="252"/>
      <c r="N655" s="315">
        <f t="shared" si="113"/>
        <v>9214</v>
      </c>
      <c r="O655" s="424">
        <f t="shared" si="114"/>
        <v>-9214</v>
      </c>
      <c r="P655" s="244"/>
      <c r="Q655" s="423"/>
      <c r="R655" s="252"/>
      <c r="S655" s="429">
        <f t="shared" si="115"/>
        <v>9214</v>
      </c>
      <c r="T655" s="315">
        <f t="shared" si="116"/>
        <v>-9214</v>
      </c>
      <c r="U655" s="252"/>
      <c r="V655" s="252"/>
      <c r="W655" s="253"/>
      <c r="X655" s="313">
        <f t="shared" si="107"/>
        <v>-9214</v>
      </c>
    </row>
    <row r="656" spans="2:24" ht="19.5" thickBot="1">
      <c r="B656" s="136"/>
      <c r="C656" s="137">
        <v>1030</v>
      </c>
      <c r="D656" s="145" t="s">
        <v>222</v>
      </c>
      <c r="E656" s="812"/>
      <c r="F656" s="449">
        <v>29960</v>
      </c>
      <c r="G656" s="245"/>
      <c r="H656" s="245"/>
      <c r="I656" s="476">
        <f t="shared" si="112"/>
        <v>29960</v>
      </c>
      <c r="J656" s="243">
        <f t="shared" si="106"/>
        <v>1</v>
      </c>
      <c r="K656" s="244"/>
      <c r="L656" s="423"/>
      <c r="M656" s="252"/>
      <c r="N656" s="315">
        <f t="shared" si="113"/>
        <v>29960</v>
      </c>
      <c r="O656" s="424">
        <f t="shared" si="114"/>
        <v>-29960</v>
      </c>
      <c r="P656" s="244"/>
      <c r="Q656" s="423"/>
      <c r="R656" s="252"/>
      <c r="S656" s="429">
        <f t="shared" si="115"/>
        <v>29960</v>
      </c>
      <c r="T656" s="315">
        <f t="shared" si="116"/>
        <v>-29960</v>
      </c>
      <c r="U656" s="252"/>
      <c r="V656" s="252"/>
      <c r="W656" s="253"/>
      <c r="X656" s="313">
        <f t="shared" si="107"/>
        <v>-29960</v>
      </c>
    </row>
    <row r="657" spans="2:24" ht="19.5" hidden="1" thickBot="1">
      <c r="B657" s="136"/>
      <c r="C657" s="164">
        <v>1051</v>
      </c>
      <c r="D657" s="167" t="s">
        <v>223</v>
      </c>
      <c r="E657" s="812"/>
      <c r="F657" s="449"/>
      <c r="G657" s="245"/>
      <c r="H657" s="245"/>
      <c r="I657" s="476">
        <f t="shared" si="112"/>
        <v>0</v>
      </c>
      <c r="J657" s="243" t="str">
        <f t="shared" si="106"/>
        <v/>
      </c>
      <c r="K657" s="244"/>
      <c r="L657" s="423"/>
      <c r="M657" s="252"/>
      <c r="N657" s="315">
        <f t="shared" si="113"/>
        <v>0</v>
      </c>
      <c r="O657" s="424">
        <f t="shared" si="114"/>
        <v>0</v>
      </c>
      <c r="P657" s="244"/>
      <c r="Q657" s="771"/>
      <c r="R657" s="775"/>
      <c r="S657" s="775"/>
      <c r="T657" s="775"/>
      <c r="U657" s="775"/>
      <c r="V657" s="775"/>
      <c r="W657" s="819"/>
      <c r="X657" s="313">
        <f t="shared" si="107"/>
        <v>0</v>
      </c>
    </row>
    <row r="658" spans="2:24" ht="19.5" hidden="1" thickBot="1">
      <c r="B658" s="136"/>
      <c r="C658" s="137">
        <v>1052</v>
      </c>
      <c r="D658" s="145" t="s">
        <v>224</v>
      </c>
      <c r="E658" s="812"/>
      <c r="F658" s="449"/>
      <c r="G658" s="245"/>
      <c r="H658" s="245"/>
      <c r="I658" s="476">
        <f t="shared" si="112"/>
        <v>0</v>
      </c>
      <c r="J658" s="243" t="str">
        <f t="shared" si="106"/>
        <v/>
      </c>
      <c r="K658" s="244"/>
      <c r="L658" s="423"/>
      <c r="M658" s="252"/>
      <c r="N658" s="315">
        <f t="shared" si="113"/>
        <v>0</v>
      </c>
      <c r="O658" s="424">
        <f t="shared" si="114"/>
        <v>0</v>
      </c>
      <c r="P658" s="244"/>
      <c r="Q658" s="771"/>
      <c r="R658" s="775"/>
      <c r="S658" s="775"/>
      <c r="T658" s="775"/>
      <c r="U658" s="775"/>
      <c r="V658" s="775"/>
      <c r="W658" s="819"/>
      <c r="X658" s="313">
        <f t="shared" si="107"/>
        <v>0</v>
      </c>
    </row>
    <row r="659" spans="2:24" ht="19.5" hidden="1" thickBot="1">
      <c r="B659" s="136"/>
      <c r="C659" s="168">
        <v>1053</v>
      </c>
      <c r="D659" s="169" t="s">
        <v>1703</v>
      </c>
      <c r="E659" s="812"/>
      <c r="F659" s="449"/>
      <c r="G659" s="245"/>
      <c r="H659" s="245"/>
      <c r="I659" s="476">
        <f t="shared" si="112"/>
        <v>0</v>
      </c>
      <c r="J659" s="243" t="str">
        <f t="shared" si="106"/>
        <v/>
      </c>
      <c r="K659" s="244"/>
      <c r="L659" s="423"/>
      <c r="M659" s="252"/>
      <c r="N659" s="315">
        <f t="shared" si="113"/>
        <v>0</v>
      </c>
      <c r="O659" s="424">
        <f t="shared" si="114"/>
        <v>0</v>
      </c>
      <c r="P659" s="244"/>
      <c r="Q659" s="771"/>
      <c r="R659" s="775"/>
      <c r="S659" s="775"/>
      <c r="T659" s="775"/>
      <c r="U659" s="775"/>
      <c r="V659" s="775"/>
      <c r="W659" s="819"/>
      <c r="X659" s="313">
        <f t="shared" si="107"/>
        <v>0</v>
      </c>
    </row>
    <row r="660" spans="2:24" ht="19.5" hidden="1" thickBot="1">
      <c r="B660" s="136"/>
      <c r="C660" s="137">
        <v>1062</v>
      </c>
      <c r="D660" s="139" t="s">
        <v>225</v>
      </c>
      <c r="E660" s="812"/>
      <c r="F660" s="449"/>
      <c r="G660" s="245"/>
      <c r="H660" s="245"/>
      <c r="I660" s="476">
        <f t="shared" si="112"/>
        <v>0</v>
      </c>
      <c r="J660" s="243" t="str">
        <f t="shared" si="106"/>
        <v/>
      </c>
      <c r="K660" s="244"/>
      <c r="L660" s="423"/>
      <c r="M660" s="252"/>
      <c r="N660" s="315">
        <f t="shared" si="113"/>
        <v>0</v>
      </c>
      <c r="O660" s="424">
        <f t="shared" si="114"/>
        <v>0</v>
      </c>
      <c r="P660" s="244"/>
      <c r="Q660" s="423"/>
      <c r="R660" s="252"/>
      <c r="S660" s="429">
        <f>+IF(+(L660+M660)&gt;=I660,+M660,+(+I660-L660))</f>
        <v>0</v>
      </c>
      <c r="T660" s="315">
        <f>Q660+R660-S660</f>
        <v>0</v>
      </c>
      <c r="U660" s="252"/>
      <c r="V660" s="252"/>
      <c r="W660" s="253"/>
      <c r="X660" s="313">
        <f t="shared" si="107"/>
        <v>0</v>
      </c>
    </row>
    <row r="661" spans="2:24" ht="19.5" hidden="1" thickBot="1">
      <c r="B661" s="136"/>
      <c r="C661" s="137">
        <v>1063</v>
      </c>
      <c r="D661" s="139" t="s">
        <v>226</v>
      </c>
      <c r="E661" s="812"/>
      <c r="F661" s="449"/>
      <c r="G661" s="245"/>
      <c r="H661" s="245"/>
      <c r="I661" s="476">
        <f t="shared" si="112"/>
        <v>0</v>
      </c>
      <c r="J661" s="243" t="str">
        <f t="shared" si="106"/>
        <v/>
      </c>
      <c r="K661" s="244"/>
      <c r="L661" s="423"/>
      <c r="M661" s="252"/>
      <c r="N661" s="315">
        <f t="shared" si="113"/>
        <v>0</v>
      </c>
      <c r="O661" s="424">
        <f t="shared" si="114"/>
        <v>0</v>
      </c>
      <c r="P661" s="244"/>
      <c r="Q661" s="771"/>
      <c r="R661" s="775"/>
      <c r="S661" s="775"/>
      <c r="T661" s="775"/>
      <c r="U661" s="775"/>
      <c r="V661" s="775"/>
      <c r="W661" s="819"/>
      <c r="X661" s="313">
        <f t="shared" si="107"/>
        <v>0</v>
      </c>
    </row>
    <row r="662" spans="2:24" ht="19.5" hidden="1" thickBot="1">
      <c r="B662" s="136"/>
      <c r="C662" s="168">
        <v>1069</v>
      </c>
      <c r="D662" s="170" t="s">
        <v>227</v>
      </c>
      <c r="E662" s="812"/>
      <c r="F662" s="449"/>
      <c r="G662" s="245"/>
      <c r="H662" s="245"/>
      <c r="I662" s="476">
        <f t="shared" si="112"/>
        <v>0</v>
      </c>
      <c r="J662" s="243" t="str">
        <f t="shared" ref="J662:J693" si="117">(IF($E662&lt;&gt;0,$J$2,IF($I662&lt;&gt;0,$J$2,"")))</f>
        <v/>
      </c>
      <c r="K662" s="244"/>
      <c r="L662" s="423"/>
      <c r="M662" s="252"/>
      <c r="N662" s="315">
        <f t="shared" si="113"/>
        <v>0</v>
      </c>
      <c r="O662" s="424">
        <f t="shared" si="114"/>
        <v>0</v>
      </c>
      <c r="P662" s="244"/>
      <c r="Q662" s="423"/>
      <c r="R662" s="252"/>
      <c r="S662" s="429">
        <f>+IF(+(L662+M662)&gt;=I662,+M662,+(+I662-L662))</f>
        <v>0</v>
      </c>
      <c r="T662" s="315">
        <f>Q662+R662-S662</f>
        <v>0</v>
      </c>
      <c r="U662" s="252"/>
      <c r="V662" s="252"/>
      <c r="W662" s="253"/>
      <c r="X662" s="313">
        <f t="shared" ref="X662:X693" si="118">T662-U662-V662-W662</f>
        <v>0</v>
      </c>
    </row>
    <row r="663" spans="2:24" ht="32.25" hidden="1" thickBot="1">
      <c r="B663" s="140"/>
      <c r="C663" s="137">
        <v>1091</v>
      </c>
      <c r="D663" s="145" t="s">
        <v>228</v>
      </c>
      <c r="E663" s="812"/>
      <c r="F663" s="449"/>
      <c r="G663" s="245"/>
      <c r="H663" s="245"/>
      <c r="I663" s="476">
        <f t="shared" si="112"/>
        <v>0</v>
      </c>
      <c r="J663" s="243" t="str">
        <f t="shared" si="117"/>
        <v/>
      </c>
      <c r="K663" s="244"/>
      <c r="L663" s="423"/>
      <c r="M663" s="252"/>
      <c r="N663" s="315">
        <f t="shared" si="113"/>
        <v>0</v>
      </c>
      <c r="O663" s="424">
        <f t="shared" si="114"/>
        <v>0</v>
      </c>
      <c r="P663" s="244"/>
      <c r="Q663" s="423"/>
      <c r="R663" s="252"/>
      <c r="S663" s="429">
        <f>+IF(+(L663+M663)&gt;=I663,+M663,+(+I663-L663))</f>
        <v>0</v>
      </c>
      <c r="T663" s="315">
        <f>Q663+R663-S663</f>
        <v>0</v>
      </c>
      <c r="U663" s="252"/>
      <c r="V663" s="252"/>
      <c r="W663" s="253"/>
      <c r="X663" s="313">
        <f t="shared" si="118"/>
        <v>0</v>
      </c>
    </row>
    <row r="664" spans="2:24" ht="19.5" hidden="1" thickBot="1">
      <c r="B664" s="136"/>
      <c r="C664" s="137">
        <v>1092</v>
      </c>
      <c r="D664" s="145" t="s">
        <v>356</v>
      </c>
      <c r="E664" s="812"/>
      <c r="F664" s="449"/>
      <c r="G664" s="245"/>
      <c r="H664" s="245"/>
      <c r="I664" s="476">
        <f t="shared" si="112"/>
        <v>0</v>
      </c>
      <c r="J664" s="243" t="str">
        <f t="shared" si="117"/>
        <v/>
      </c>
      <c r="K664" s="244"/>
      <c r="L664" s="423"/>
      <c r="M664" s="252"/>
      <c r="N664" s="315">
        <f t="shared" si="113"/>
        <v>0</v>
      </c>
      <c r="O664" s="424">
        <f t="shared" si="114"/>
        <v>0</v>
      </c>
      <c r="P664" s="244"/>
      <c r="Q664" s="771"/>
      <c r="R664" s="775"/>
      <c r="S664" s="775"/>
      <c r="T664" s="775"/>
      <c r="U664" s="775"/>
      <c r="V664" s="775"/>
      <c r="W664" s="819"/>
      <c r="X664" s="313">
        <f t="shared" si="118"/>
        <v>0</v>
      </c>
    </row>
    <row r="665" spans="2:24" ht="19.5" hidden="1" thickBot="1">
      <c r="B665" s="136"/>
      <c r="C665" s="142">
        <v>1098</v>
      </c>
      <c r="D665" s="146" t="s">
        <v>229</v>
      </c>
      <c r="E665" s="812"/>
      <c r="F665" s="449"/>
      <c r="G665" s="245"/>
      <c r="H665" s="245"/>
      <c r="I665" s="476">
        <f t="shared" si="112"/>
        <v>0</v>
      </c>
      <c r="J665" s="243" t="str">
        <f t="shared" si="117"/>
        <v/>
      </c>
      <c r="K665" s="244"/>
      <c r="L665" s="423"/>
      <c r="M665" s="252"/>
      <c r="N665" s="315">
        <f t="shared" si="113"/>
        <v>0</v>
      </c>
      <c r="O665" s="424">
        <f t="shared" si="114"/>
        <v>0</v>
      </c>
      <c r="P665" s="244"/>
      <c r="Q665" s="423"/>
      <c r="R665" s="252"/>
      <c r="S665" s="429">
        <f>+IF(+(L665+M665)&gt;=I665,+M665,+(+I665-L665))</f>
        <v>0</v>
      </c>
      <c r="T665" s="315">
        <f>Q665+R665-S665</f>
        <v>0</v>
      </c>
      <c r="U665" s="252"/>
      <c r="V665" s="252"/>
      <c r="W665" s="253"/>
      <c r="X665" s="313">
        <f t="shared" si="118"/>
        <v>0</v>
      </c>
    </row>
    <row r="666" spans="2:24" ht="19.5" thickBot="1">
      <c r="B666" s="794">
        <v>1900</v>
      </c>
      <c r="C666" s="958" t="s">
        <v>290</v>
      </c>
      <c r="D666" s="958"/>
      <c r="E666" s="795"/>
      <c r="F666" s="796">
        <f>SUM(F667:F669)</f>
        <v>300</v>
      </c>
      <c r="G666" s="797">
        <f>SUM(G667:G669)</f>
        <v>0</v>
      </c>
      <c r="H666" s="797">
        <f>SUM(H667:H669)</f>
        <v>0</v>
      </c>
      <c r="I666" s="797">
        <f>SUM(I667:I669)</f>
        <v>300</v>
      </c>
      <c r="J666" s="243">
        <f t="shared" si="117"/>
        <v>1</v>
      </c>
      <c r="K666" s="244"/>
      <c r="L666" s="316">
        <f>SUM(L667:L669)</f>
        <v>0</v>
      </c>
      <c r="M666" s="317">
        <f>SUM(M667:M669)</f>
        <v>0</v>
      </c>
      <c r="N666" s="425">
        <f>SUM(N667:N669)</f>
        <v>300</v>
      </c>
      <c r="O666" s="426">
        <f>SUM(O667:O669)</f>
        <v>-300</v>
      </c>
      <c r="P666" s="244"/>
      <c r="Q666" s="773"/>
      <c r="R666" s="774"/>
      <c r="S666" s="774"/>
      <c r="T666" s="774"/>
      <c r="U666" s="774"/>
      <c r="V666" s="774"/>
      <c r="W666" s="820"/>
      <c r="X666" s="313">
        <f t="shared" si="118"/>
        <v>0</v>
      </c>
    </row>
    <row r="667" spans="2:24" ht="19.5" hidden="1" thickBot="1">
      <c r="B667" s="136"/>
      <c r="C667" s="144">
        <v>1901</v>
      </c>
      <c r="D667" s="138" t="s">
        <v>291</v>
      </c>
      <c r="E667" s="812"/>
      <c r="F667" s="449"/>
      <c r="G667" s="245"/>
      <c r="H667" s="245"/>
      <c r="I667" s="476">
        <f>F667+G667+H667</f>
        <v>0</v>
      </c>
      <c r="J667" s="243" t="str">
        <f t="shared" si="117"/>
        <v/>
      </c>
      <c r="K667" s="244"/>
      <c r="L667" s="423"/>
      <c r="M667" s="252"/>
      <c r="N667" s="315">
        <f>I667</f>
        <v>0</v>
      </c>
      <c r="O667" s="424">
        <f>L667+M667-N667</f>
        <v>0</v>
      </c>
      <c r="P667" s="244"/>
      <c r="Q667" s="771"/>
      <c r="R667" s="775"/>
      <c r="S667" s="775"/>
      <c r="T667" s="775"/>
      <c r="U667" s="775"/>
      <c r="V667" s="775"/>
      <c r="W667" s="819"/>
      <c r="X667" s="313">
        <f t="shared" si="118"/>
        <v>0</v>
      </c>
    </row>
    <row r="668" spans="2:24" ht="19.5" thickBot="1">
      <c r="B668" s="136"/>
      <c r="C668" s="137">
        <v>1981</v>
      </c>
      <c r="D668" s="139" t="s">
        <v>292</v>
      </c>
      <c r="E668" s="812"/>
      <c r="F668" s="449">
        <v>300</v>
      </c>
      <c r="G668" s="245"/>
      <c r="H668" s="245"/>
      <c r="I668" s="476">
        <f>F668+G668+H668</f>
        <v>300</v>
      </c>
      <c r="J668" s="243">
        <f t="shared" si="117"/>
        <v>1</v>
      </c>
      <c r="K668" s="244"/>
      <c r="L668" s="423"/>
      <c r="M668" s="252"/>
      <c r="N668" s="315">
        <f>I668</f>
        <v>300</v>
      </c>
      <c r="O668" s="424">
        <f>L668+M668-N668</f>
        <v>-300</v>
      </c>
      <c r="P668" s="244"/>
      <c r="Q668" s="771"/>
      <c r="R668" s="775"/>
      <c r="S668" s="775"/>
      <c r="T668" s="775"/>
      <c r="U668" s="775"/>
      <c r="V668" s="775"/>
      <c r="W668" s="819"/>
      <c r="X668" s="313">
        <f t="shared" si="118"/>
        <v>0</v>
      </c>
    </row>
    <row r="669" spans="2:24" ht="19.5" hidden="1" thickBot="1">
      <c r="B669" s="136"/>
      <c r="C669" s="142">
        <v>1991</v>
      </c>
      <c r="D669" s="141" t="s">
        <v>293</v>
      </c>
      <c r="E669" s="812"/>
      <c r="F669" s="449"/>
      <c r="G669" s="245"/>
      <c r="H669" s="245"/>
      <c r="I669" s="476">
        <f>F669+G669+H669</f>
        <v>0</v>
      </c>
      <c r="J669" s="243" t="str">
        <f t="shared" si="117"/>
        <v/>
      </c>
      <c r="K669" s="244"/>
      <c r="L669" s="423"/>
      <c r="M669" s="252"/>
      <c r="N669" s="315">
        <f>I669</f>
        <v>0</v>
      </c>
      <c r="O669" s="424">
        <f>L669+M669-N669</f>
        <v>0</v>
      </c>
      <c r="P669" s="244"/>
      <c r="Q669" s="771"/>
      <c r="R669" s="775"/>
      <c r="S669" s="775"/>
      <c r="T669" s="775"/>
      <c r="U669" s="775"/>
      <c r="V669" s="775"/>
      <c r="W669" s="819"/>
      <c r="X669" s="313">
        <f t="shared" si="118"/>
        <v>0</v>
      </c>
    </row>
    <row r="670" spans="2:24" ht="19.5" hidden="1" thickBot="1">
      <c r="B670" s="794">
        <v>2100</v>
      </c>
      <c r="C670" s="958" t="s">
        <v>1083</v>
      </c>
      <c r="D670" s="958"/>
      <c r="E670" s="795"/>
      <c r="F670" s="796">
        <f>SUM(F671:F675)</f>
        <v>0</v>
      </c>
      <c r="G670" s="797">
        <f>SUM(G671:G675)</f>
        <v>0</v>
      </c>
      <c r="H670" s="797">
        <f>SUM(H671:H675)</f>
        <v>0</v>
      </c>
      <c r="I670" s="797">
        <f>SUM(I671:I675)</f>
        <v>0</v>
      </c>
      <c r="J670" s="243" t="str">
        <f t="shared" si="117"/>
        <v/>
      </c>
      <c r="K670" s="244"/>
      <c r="L670" s="316">
        <f>SUM(L671:L675)</f>
        <v>0</v>
      </c>
      <c r="M670" s="317">
        <f>SUM(M671:M675)</f>
        <v>0</v>
      </c>
      <c r="N670" s="425">
        <f>SUM(N671:N675)</f>
        <v>0</v>
      </c>
      <c r="O670" s="426">
        <f>SUM(O671:O675)</f>
        <v>0</v>
      </c>
      <c r="P670" s="244"/>
      <c r="Q670" s="773"/>
      <c r="R670" s="774"/>
      <c r="S670" s="774"/>
      <c r="T670" s="774"/>
      <c r="U670" s="774"/>
      <c r="V670" s="774"/>
      <c r="W670" s="820"/>
      <c r="X670" s="313">
        <f t="shared" si="118"/>
        <v>0</v>
      </c>
    </row>
    <row r="671" spans="2:24" ht="19.5" hidden="1" thickBot="1">
      <c r="B671" s="136"/>
      <c r="C671" s="144">
        <v>2110</v>
      </c>
      <c r="D671" s="147" t="s">
        <v>230</v>
      </c>
      <c r="E671" s="812"/>
      <c r="F671" s="449"/>
      <c r="G671" s="245"/>
      <c r="H671" s="245"/>
      <c r="I671" s="476">
        <f>F671+G671+H671</f>
        <v>0</v>
      </c>
      <c r="J671" s="243" t="str">
        <f t="shared" si="117"/>
        <v/>
      </c>
      <c r="K671" s="244"/>
      <c r="L671" s="423"/>
      <c r="M671" s="252"/>
      <c r="N671" s="315">
        <f>I671</f>
        <v>0</v>
      </c>
      <c r="O671" s="424">
        <f>L671+M671-N671</f>
        <v>0</v>
      </c>
      <c r="P671" s="244"/>
      <c r="Q671" s="771"/>
      <c r="R671" s="775"/>
      <c r="S671" s="775"/>
      <c r="T671" s="775"/>
      <c r="U671" s="775"/>
      <c r="V671" s="775"/>
      <c r="W671" s="819"/>
      <c r="X671" s="313">
        <f t="shared" si="118"/>
        <v>0</v>
      </c>
    </row>
    <row r="672" spans="2:24" ht="19.5" hidden="1" thickBot="1">
      <c r="B672" s="171"/>
      <c r="C672" s="137">
        <v>2120</v>
      </c>
      <c r="D672" s="159" t="s">
        <v>231</v>
      </c>
      <c r="E672" s="812"/>
      <c r="F672" s="449"/>
      <c r="G672" s="245"/>
      <c r="H672" s="245"/>
      <c r="I672" s="476">
        <f>F672+G672+H672</f>
        <v>0</v>
      </c>
      <c r="J672" s="243" t="str">
        <f t="shared" si="117"/>
        <v/>
      </c>
      <c r="K672" s="244"/>
      <c r="L672" s="423"/>
      <c r="M672" s="252"/>
      <c r="N672" s="315">
        <f>I672</f>
        <v>0</v>
      </c>
      <c r="O672" s="424">
        <f>L672+M672-N672</f>
        <v>0</v>
      </c>
      <c r="P672" s="244"/>
      <c r="Q672" s="771"/>
      <c r="R672" s="775"/>
      <c r="S672" s="775"/>
      <c r="T672" s="775"/>
      <c r="U672" s="775"/>
      <c r="V672" s="775"/>
      <c r="W672" s="819"/>
      <c r="X672" s="313">
        <f t="shared" si="118"/>
        <v>0</v>
      </c>
    </row>
    <row r="673" spans="2:24" ht="19.5" hidden="1" thickBot="1">
      <c r="B673" s="171"/>
      <c r="C673" s="137">
        <v>2125</v>
      </c>
      <c r="D673" s="156" t="s">
        <v>1076</v>
      </c>
      <c r="E673" s="812"/>
      <c r="F673" s="700">
        <v>0</v>
      </c>
      <c r="G673" s="700">
        <v>0</v>
      </c>
      <c r="H673" s="700">
        <v>0</v>
      </c>
      <c r="I673" s="476">
        <f>F673+G673+H673</f>
        <v>0</v>
      </c>
      <c r="J673" s="243" t="str">
        <f t="shared" si="117"/>
        <v/>
      </c>
      <c r="K673" s="244"/>
      <c r="L673" s="423"/>
      <c r="M673" s="252"/>
      <c r="N673" s="315">
        <f>I673</f>
        <v>0</v>
      </c>
      <c r="O673" s="424">
        <f>L673+M673-N673</f>
        <v>0</v>
      </c>
      <c r="P673" s="244"/>
      <c r="Q673" s="771"/>
      <c r="R673" s="775"/>
      <c r="S673" s="775"/>
      <c r="T673" s="775"/>
      <c r="U673" s="775"/>
      <c r="V673" s="775"/>
      <c r="W673" s="819"/>
      <c r="X673" s="313">
        <f t="shared" si="118"/>
        <v>0</v>
      </c>
    </row>
    <row r="674" spans="2:24" ht="19.5" hidden="1" thickBot="1">
      <c r="B674" s="143"/>
      <c r="C674" s="137">
        <v>2140</v>
      </c>
      <c r="D674" s="159" t="s">
        <v>233</v>
      </c>
      <c r="E674" s="812"/>
      <c r="F674" s="700">
        <v>0</v>
      </c>
      <c r="G674" s="700">
        <v>0</v>
      </c>
      <c r="H674" s="700">
        <v>0</v>
      </c>
      <c r="I674" s="476">
        <f>F674+G674+H674</f>
        <v>0</v>
      </c>
      <c r="J674" s="243" t="str">
        <f t="shared" si="117"/>
        <v/>
      </c>
      <c r="K674" s="244"/>
      <c r="L674" s="423"/>
      <c r="M674" s="252"/>
      <c r="N674" s="315">
        <f>I674</f>
        <v>0</v>
      </c>
      <c r="O674" s="424">
        <f>L674+M674-N674</f>
        <v>0</v>
      </c>
      <c r="P674" s="244"/>
      <c r="Q674" s="771"/>
      <c r="R674" s="775"/>
      <c r="S674" s="775"/>
      <c r="T674" s="775"/>
      <c r="U674" s="775"/>
      <c r="V674" s="775"/>
      <c r="W674" s="819"/>
      <c r="X674" s="313">
        <f t="shared" si="118"/>
        <v>0</v>
      </c>
    </row>
    <row r="675" spans="2:24" ht="19.5" hidden="1" thickBot="1">
      <c r="B675" s="136"/>
      <c r="C675" s="142">
        <v>2190</v>
      </c>
      <c r="D675" s="512" t="s">
        <v>234</v>
      </c>
      <c r="E675" s="812"/>
      <c r="F675" s="449"/>
      <c r="G675" s="245"/>
      <c r="H675" s="245"/>
      <c r="I675" s="476">
        <f>F675+G675+H675</f>
        <v>0</v>
      </c>
      <c r="J675" s="243" t="str">
        <f t="shared" si="117"/>
        <v/>
      </c>
      <c r="K675" s="244"/>
      <c r="L675" s="423"/>
      <c r="M675" s="252"/>
      <c r="N675" s="315">
        <f>I675</f>
        <v>0</v>
      </c>
      <c r="O675" s="424">
        <f>L675+M675-N675</f>
        <v>0</v>
      </c>
      <c r="P675" s="244"/>
      <c r="Q675" s="771"/>
      <c r="R675" s="775"/>
      <c r="S675" s="775"/>
      <c r="T675" s="775"/>
      <c r="U675" s="775"/>
      <c r="V675" s="775"/>
      <c r="W675" s="819"/>
      <c r="X675" s="313">
        <f t="shared" si="118"/>
        <v>0</v>
      </c>
    </row>
    <row r="676" spans="2:24" ht="19.5" hidden="1" thickBot="1">
      <c r="B676" s="794">
        <v>2200</v>
      </c>
      <c r="C676" s="958" t="s">
        <v>235</v>
      </c>
      <c r="D676" s="958"/>
      <c r="E676" s="795"/>
      <c r="F676" s="796">
        <f>SUM(F677:F678)</f>
        <v>0</v>
      </c>
      <c r="G676" s="797">
        <f>SUM(G677:G678)</f>
        <v>0</v>
      </c>
      <c r="H676" s="797">
        <f>SUM(H677:H678)</f>
        <v>0</v>
      </c>
      <c r="I676" s="797">
        <f>SUM(I677:I678)</f>
        <v>0</v>
      </c>
      <c r="J676" s="243" t="str">
        <f t="shared" si="117"/>
        <v/>
      </c>
      <c r="K676" s="244"/>
      <c r="L676" s="316">
        <f>SUM(L677:L678)</f>
        <v>0</v>
      </c>
      <c r="M676" s="317">
        <f>SUM(M677:M678)</f>
        <v>0</v>
      </c>
      <c r="N676" s="425">
        <f>SUM(N677:N678)</f>
        <v>0</v>
      </c>
      <c r="O676" s="426">
        <f>SUM(O677:O678)</f>
        <v>0</v>
      </c>
      <c r="P676" s="244"/>
      <c r="Q676" s="773"/>
      <c r="R676" s="774"/>
      <c r="S676" s="774"/>
      <c r="T676" s="774"/>
      <c r="U676" s="774"/>
      <c r="V676" s="774"/>
      <c r="W676" s="820"/>
      <c r="X676" s="313">
        <f t="shared" si="118"/>
        <v>0</v>
      </c>
    </row>
    <row r="677" spans="2:24" ht="19.5" hidden="1" thickBot="1">
      <c r="B677" s="136"/>
      <c r="C677" s="137">
        <v>2221</v>
      </c>
      <c r="D677" s="139" t="s">
        <v>1456</v>
      </c>
      <c r="E677" s="812"/>
      <c r="F677" s="449"/>
      <c r="G677" s="245"/>
      <c r="H677" s="245"/>
      <c r="I677" s="476">
        <f t="shared" ref="I677:I682" si="119">F677+G677+H677</f>
        <v>0</v>
      </c>
      <c r="J677" s="243" t="str">
        <f t="shared" si="117"/>
        <v/>
      </c>
      <c r="K677" s="244"/>
      <c r="L677" s="423"/>
      <c r="M677" s="252"/>
      <c r="N677" s="315">
        <f t="shared" ref="N677:N682" si="120">I677</f>
        <v>0</v>
      </c>
      <c r="O677" s="424">
        <f t="shared" ref="O677:O682" si="121">L677+M677-N677</f>
        <v>0</v>
      </c>
      <c r="P677" s="244"/>
      <c r="Q677" s="771"/>
      <c r="R677" s="775"/>
      <c r="S677" s="775"/>
      <c r="T677" s="775"/>
      <c r="U677" s="775"/>
      <c r="V677" s="775"/>
      <c r="W677" s="819"/>
      <c r="X677" s="313">
        <f t="shared" si="118"/>
        <v>0</v>
      </c>
    </row>
    <row r="678" spans="2:24" ht="19.5" hidden="1" thickBot="1">
      <c r="B678" s="136"/>
      <c r="C678" s="142">
        <v>2224</v>
      </c>
      <c r="D678" s="141" t="s">
        <v>236</v>
      </c>
      <c r="E678" s="812"/>
      <c r="F678" s="449"/>
      <c r="G678" s="245"/>
      <c r="H678" s="245"/>
      <c r="I678" s="476">
        <f t="shared" si="119"/>
        <v>0</v>
      </c>
      <c r="J678" s="243" t="str">
        <f t="shared" si="117"/>
        <v/>
      </c>
      <c r="K678" s="244"/>
      <c r="L678" s="423"/>
      <c r="M678" s="252"/>
      <c r="N678" s="315">
        <f t="shared" si="120"/>
        <v>0</v>
      </c>
      <c r="O678" s="424">
        <f t="shared" si="121"/>
        <v>0</v>
      </c>
      <c r="P678" s="244"/>
      <c r="Q678" s="771"/>
      <c r="R678" s="775"/>
      <c r="S678" s="775"/>
      <c r="T678" s="775"/>
      <c r="U678" s="775"/>
      <c r="V678" s="775"/>
      <c r="W678" s="819"/>
      <c r="X678" s="313">
        <f t="shared" si="118"/>
        <v>0</v>
      </c>
    </row>
    <row r="679" spans="2:24" ht="19.5" hidden="1" thickBot="1">
      <c r="B679" s="794">
        <v>2500</v>
      </c>
      <c r="C679" s="961" t="s">
        <v>237</v>
      </c>
      <c r="D679" s="961"/>
      <c r="E679" s="795"/>
      <c r="F679" s="798"/>
      <c r="G679" s="799"/>
      <c r="H679" s="799"/>
      <c r="I679" s="800">
        <f t="shared" si="119"/>
        <v>0</v>
      </c>
      <c r="J679" s="243" t="str">
        <f t="shared" si="117"/>
        <v/>
      </c>
      <c r="K679" s="244"/>
      <c r="L679" s="428"/>
      <c r="M679" s="254"/>
      <c r="N679" s="315">
        <f t="shared" si="120"/>
        <v>0</v>
      </c>
      <c r="O679" s="424">
        <f t="shared" si="121"/>
        <v>0</v>
      </c>
      <c r="P679" s="244"/>
      <c r="Q679" s="773"/>
      <c r="R679" s="774"/>
      <c r="S679" s="775"/>
      <c r="T679" s="775"/>
      <c r="U679" s="774"/>
      <c r="V679" s="775"/>
      <c r="W679" s="819"/>
      <c r="X679" s="313">
        <f t="shared" si="118"/>
        <v>0</v>
      </c>
    </row>
    <row r="680" spans="2:24" ht="19.5" hidden="1" thickBot="1">
      <c r="B680" s="794">
        <v>2600</v>
      </c>
      <c r="C680" s="964" t="s">
        <v>238</v>
      </c>
      <c r="D680" s="978"/>
      <c r="E680" s="795"/>
      <c r="F680" s="798"/>
      <c r="G680" s="799"/>
      <c r="H680" s="799"/>
      <c r="I680" s="800">
        <f t="shared" si="119"/>
        <v>0</v>
      </c>
      <c r="J680" s="243" t="str">
        <f t="shared" si="117"/>
        <v/>
      </c>
      <c r="K680" s="244"/>
      <c r="L680" s="428"/>
      <c r="M680" s="254"/>
      <c r="N680" s="315">
        <f t="shared" si="120"/>
        <v>0</v>
      </c>
      <c r="O680" s="424">
        <f t="shared" si="121"/>
        <v>0</v>
      </c>
      <c r="P680" s="244"/>
      <c r="Q680" s="773"/>
      <c r="R680" s="774"/>
      <c r="S680" s="775"/>
      <c r="T680" s="775"/>
      <c r="U680" s="774"/>
      <c r="V680" s="775"/>
      <c r="W680" s="819"/>
      <c r="X680" s="313">
        <f t="shared" si="118"/>
        <v>0</v>
      </c>
    </row>
    <row r="681" spans="2:24" ht="19.5" hidden="1" thickBot="1">
      <c r="B681" s="794">
        <v>2700</v>
      </c>
      <c r="C681" s="964" t="s">
        <v>239</v>
      </c>
      <c r="D681" s="978"/>
      <c r="E681" s="795"/>
      <c r="F681" s="798"/>
      <c r="G681" s="799"/>
      <c r="H681" s="799"/>
      <c r="I681" s="800">
        <f t="shared" si="119"/>
        <v>0</v>
      </c>
      <c r="J681" s="243" t="str">
        <f t="shared" si="117"/>
        <v/>
      </c>
      <c r="K681" s="244"/>
      <c r="L681" s="428"/>
      <c r="M681" s="254"/>
      <c r="N681" s="315">
        <f t="shared" si="120"/>
        <v>0</v>
      </c>
      <c r="O681" s="424">
        <f t="shared" si="121"/>
        <v>0</v>
      </c>
      <c r="P681" s="244"/>
      <c r="Q681" s="773"/>
      <c r="R681" s="774"/>
      <c r="S681" s="775"/>
      <c r="T681" s="775"/>
      <c r="U681" s="774"/>
      <c r="V681" s="775"/>
      <c r="W681" s="819"/>
      <c r="X681" s="313">
        <f t="shared" si="118"/>
        <v>0</v>
      </c>
    </row>
    <row r="682" spans="2:24" ht="19.5" hidden="1" thickBot="1">
      <c r="B682" s="794">
        <v>2800</v>
      </c>
      <c r="C682" s="964" t="s">
        <v>1704</v>
      </c>
      <c r="D682" s="978"/>
      <c r="E682" s="795"/>
      <c r="F682" s="798"/>
      <c r="G682" s="799"/>
      <c r="H682" s="799"/>
      <c r="I682" s="800">
        <f t="shared" si="119"/>
        <v>0</v>
      </c>
      <c r="J682" s="243" t="str">
        <f t="shared" si="117"/>
        <v/>
      </c>
      <c r="K682" s="244"/>
      <c r="L682" s="428"/>
      <c r="M682" s="254"/>
      <c r="N682" s="315">
        <f t="shared" si="120"/>
        <v>0</v>
      </c>
      <c r="O682" s="424">
        <f t="shared" si="121"/>
        <v>0</v>
      </c>
      <c r="P682" s="244"/>
      <c r="Q682" s="773"/>
      <c r="R682" s="774"/>
      <c r="S682" s="775"/>
      <c r="T682" s="775"/>
      <c r="U682" s="774"/>
      <c r="V682" s="775"/>
      <c r="W682" s="819"/>
      <c r="X682" s="313">
        <f t="shared" si="118"/>
        <v>0</v>
      </c>
    </row>
    <row r="683" spans="2:24" ht="19.5" hidden="1" thickBot="1">
      <c r="B683" s="794">
        <v>2900</v>
      </c>
      <c r="C683" s="960" t="s">
        <v>240</v>
      </c>
      <c r="D683" s="970"/>
      <c r="E683" s="795"/>
      <c r="F683" s="796">
        <f>SUM(F684:F691)</f>
        <v>0</v>
      </c>
      <c r="G683" s="797">
        <f>SUM(G684:G691)</f>
        <v>0</v>
      </c>
      <c r="H683" s="797">
        <f>SUM(H684:H691)</f>
        <v>0</v>
      </c>
      <c r="I683" s="797">
        <f>SUM(I684:I691)</f>
        <v>0</v>
      </c>
      <c r="J683" s="243" t="str">
        <f t="shared" si="117"/>
        <v/>
      </c>
      <c r="K683" s="244"/>
      <c r="L683" s="316">
        <f>SUM(L684:L691)</f>
        <v>0</v>
      </c>
      <c r="M683" s="317">
        <f>SUM(M684:M691)</f>
        <v>0</v>
      </c>
      <c r="N683" s="425">
        <f>SUM(N684:N691)</f>
        <v>0</v>
      </c>
      <c r="O683" s="426">
        <f>SUM(O684:O691)</f>
        <v>0</v>
      </c>
      <c r="P683" s="244"/>
      <c r="Q683" s="773"/>
      <c r="R683" s="774"/>
      <c r="S683" s="774"/>
      <c r="T683" s="774"/>
      <c r="U683" s="774"/>
      <c r="V683" s="774"/>
      <c r="W683" s="820"/>
      <c r="X683" s="313">
        <f t="shared" si="118"/>
        <v>0</v>
      </c>
    </row>
    <row r="684" spans="2:24" ht="19.5" hidden="1" thickBot="1">
      <c r="B684" s="172"/>
      <c r="C684" s="144">
        <v>2910</v>
      </c>
      <c r="D684" s="319" t="s">
        <v>1741</v>
      </c>
      <c r="E684" s="812"/>
      <c r="F684" s="449"/>
      <c r="G684" s="245"/>
      <c r="H684" s="245"/>
      <c r="I684" s="476">
        <f t="shared" ref="I684:I691" si="122">F684+G684+H684</f>
        <v>0</v>
      </c>
      <c r="J684" s="243" t="str">
        <f t="shared" si="117"/>
        <v/>
      </c>
      <c r="K684" s="244"/>
      <c r="L684" s="423"/>
      <c r="M684" s="252"/>
      <c r="N684" s="315">
        <f t="shared" ref="N684:N691" si="123">I684</f>
        <v>0</v>
      </c>
      <c r="O684" s="424">
        <f t="shared" ref="O684:O691" si="124">L684+M684-N684</f>
        <v>0</v>
      </c>
      <c r="P684" s="244"/>
      <c r="Q684" s="771"/>
      <c r="R684" s="775"/>
      <c r="S684" s="775"/>
      <c r="T684" s="775"/>
      <c r="U684" s="775"/>
      <c r="V684" s="775"/>
      <c r="W684" s="819"/>
      <c r="X684" s="313">
        <f t="shared" si="118"/>
        <v>0</v>
      </c>
    </row>
    <row r="685" spans="2:24" ht="19.5" hidden="1" thickBot="1">
      <c r="B685" s="172"/>
      <c r="C685" s="144">
        <v>2920</v>
      </c>
      <c r="D685" s="319" t="s">
        <v>241</v>
      </c>
      <c r="E685" s="812"/>
      <c r="F685" s="449"/>
      <c r="G685" s="245"/>
      <c r="H685" s="245"/>
      <c r="I685" s="476">
        <f t="shared" si="122"/>
        <v>0</v>
      </c>
      <c r="J685" s="243" t="str">
        <f t="shared" si="117"/>
        <v/>
      </c>
      <c r="K685" s="244"/>
      <c r="L685" s="423"/>
      <c r="M685" s="252"/>
      <c r="N685" s="315">
        <f t="shared" si="123"/>
        <v>0</v>
      </c>
      <c r="O685" s="424">
        <f t="shared" si="124"/>
        <v>0</v>
      </c>
      <c r="P685" s="244"/>
      <c r="Q685" s="771"/>
      <c r="R685" s="775"/>
      <c r="S685" s="775"/>
      <c r="T685" s="775"/>
      <c r="U685" s="775"/>
      <c r="V685" s="775"/>
      <c r="W685" s="819"/>
      <c r="X685" s="313">
        <f t="shared" si="118"/>
        <v>0</v>
      </c>
    </row>
    <row r="686" spans="2:24" ht="32.25" hidden="1" thickBot="1">
      <c r="B686" s="172"/>
      <c r="C686" s="168">
        <v>2969</v>
      </c>
      <c r="D686" s="320" t="s">
        <v>242</v>
      </c>
      <c r="E686" s="812"/>
      <c r="F686" s="449"/>
      <c r="G686" s="245"/>
      <c r="H686" s="245"/>
      <c r="I686" s="476">
        <f t="shared" si="122"/>
        <v>0</v>
      </c>
      <c r="J686" s="243" t="str">
        <f t="shared" si="117"/>
        <v/>
      </c>
      <c r="K686" s="244"/>
      <c r="L686" s="423"/>
      <c r="M686" s="252"/>
      <c r="N686" s="315">
        <f t="shared" si="123"/>
        <v>0</v>
      </c>
      <c r="O686" s="424">
        <f t="shared" si="124"/>
        <v>0</v>
      </c>
      <c r="P686" s="244"/>
      <c r="Q686" s="771"/>
      <c r="R686" s="775"/>
      <c r="S686" s="775"/>
      <c r="T686" s="775"/>
      <c r="U686" s="775"/>
      <c r="V686" s="775"/>
      <c r="W686" s="819"/>
      <c r="X686" s="313">
        <f t="shared" si="118"/>
        <v>0</v>
      </c>
    </row>
    <row r="687" spans="2:24" ht="32.25" hidden="1" thickBot="1">
      <c r="B687" s="172"/>
      <c r="C687" s="168">
        <v>2970</v>
      </c>
      <c r="D687" s="320" t="s">
        <v>243</v>
      </c>
      <c r="E687" s="812"/>
      <c r="F687" s="449"/>
      <c r="G687" s="245"/>
      <c r="H687" s="245"/>
      <c r="I687" s="476">
        <f t="shared" si="122"/>
        <v>0</v>
      </c>
      <c r="J687" s="243" t="str">
        <f t="shared" si="117"/>
        <v/>
      </c>
      <c r="K687" s="244"/>
      <c r="L687" s="423"/>
      <c r="M687" s="252"/>
      <c r="N687" s="315">
        <f t="shared" si="123"/>
        <v>0</v>
      </c>
      <c r="O687" s="424">
        <f t="shared" si="124"/>
        <v>0</v>
      </c>
      <c r="P687" s="244"/>
      <c r="Q687" s="771"/>
      <c r="R687" s="775"/>
      <c r="S687" s="775"/>
      <c r="T687" s="775"/>
      <c r="U687" s="775"/>
      <c r="V687" s="775"/>
      <c r="W687" s="819"/>
      <c r="X687" s="313">
        <f t="shared" si="118"/>
        <v>0</v>
      </c>
    </row>
    <row r="688" spans="2:24" ht="19.5" hidden="1" thickBot="1">
      <c r="B688" s="172"/>
      <c r="C688" s="166">
        <v>2989</v>
      </c>
      <c r="D688" s="321" t="s">
        <v>244</v>
      </c>
      <c r="E688" s="812"/>
      <c r="F688" s="449"/>
      <c r="G688" s="245"/>
      <c r="H688" s="245"/>
      <c r="I688" s="476">
        <f t="shared" si="122"/>
        <v>0</v>
      </c>
      <c r="J688" s="243" t="str">
        <f t="shared" si="117"/>
        <v/>
      </c>
      <c r="K688" s="244"/>
      <c r="L688" s="423"/>
      <c r="M688" s="252"/>
      <c r="N688" s="315">
        <f t="shared" si="123"/>
        <v>0</v>
      </c>
      <c r="O688" s="424">
        <f t="shared" si="124"/>
        <v>0</v>
      </c>
      <c r="P688" s="244"/>
      <c r="Q688" s="771"/>
      <c r="R688" s="775"/>
      <c r="S688" s="775"/>
      <c r="T688" s="775"/>
      <c r="U688" s="775"/>
      <c r="V688" s="775"/>
      <c r="W688" s="819"/>
      <c r="X688" s="313">
        <f t="shared" si="118"/>
        <v>0</v>
      </c>
    </row>
    <row r="689" spans="2:24" ht="32.25" hidden="1" thickBot="1">
      <c r="B689" s="136"/>
      <c r="C689" s="137">
        <v>2990</v>
      </c>
      <c r="D689" s="322" t="s">
        <v>1722</v>
      </c>
      <c r="E689" s="812"/>
      <c r="F689" s="449"/>
      <c r="G689" s="245"/>
      <c r="H689" s="245"/>
      <c r="I689" s="476">
        <f t="shared" si="122"/>
        <v>0</v>
      </c>
      <c r="J689" s="243" t="str">
        <f t="shared" si="117"/>
        <v/>
      </c>
      <c r="K689" s="244"/>
      <c r="L689" s="423"/>
      <c r="M689" s="252"/>
      <c r="N689" s="315">
        <f t="shared" si="123"/>
        <v>0</v>
      </c>
      <c r="O689" s="424">
        <f t="shared" si="124"/>
        <v>0</v>
      </c>
      <c r="P689" s="244"/>
      <c r="Q689" s="771"/>
      <c r="R689" s="775"/>
      <c r="S689" s="775"/>
      <c r="T689" s="775"/>
      <c r="U689" s="775"/>
      <c r="V689" s="775"/>
      <c r="W689" s="819"/>
      <c r="X689" s="313">
        <f t="shared" si="118"/>
        <v>0</v>
      </c>
    </row>
    <row r="690" spans="2:24" ht="19.5" hidden="1" thickBot="1">
      <c r="B690" s="136"/>
      <c r="C690" s="137">
        <v>2991</v>
      </c>
      <c r="D690" s="322" t="s">
        <v>245</v>
      </c>
      <c r="E690" s="812"/>
      <c r="F690" s="449"/>
      <c r="G690" s="245"/>
      <c r="H690" s="245"/>
      <c r="I690" s="476">
        <f t="shared" si="122"/>
        <v>0</v>
      </c>
      <c r="J690" s="243" t="str">
        <f t="shared" si="117"/>
        <v/>
      </c>
      <c r="K690" s="244"/>
      <c r="L690" s="423"/>
      <c r="M690" s="252"/>
      <c r="N690" s="315">
        <f t="shared" si="123"/>
        <v>0</v>
      </c>
      <c r="O690" s="424">
        <f t="shared" si="124"/>
        <v>0</v>
      </c>
      <c r="P690" s="244"/>
      <c r="Q690" s="771"/>
      <c r="R690" s="775"/>
      <c r="S690" s="775"/>
      <c r="T690" s="775"/>
      <c r="U690" s="775"/>
      <c r="V690" s="775"/>
      <c r="W690" s="819"/>
      <c r="X690" s="313">
        <f t="shared" si="118"/>
        <v>0</v>
      </c>
    </row>
    <row r="691" spans="2:24" ht="19.5" hidden="1" thickBot="1">
      <c r="B691" s="136"/>
      <c r="C691" s="142">
        <v>2992</v>
      </c>
      <c r="D691" s="154" t="s">
        <v>246</v>
      </c>
      <c r="E691" s="812"/>
      <c r="F691" s="449"/>
      <c r="G691" s="245"/>
      <c r="H691" s="245"/>
      <c r="I691" s="476">
        <f t="shared" si="122"/>
        <v>0</v>
      </c>
      <c r="J691" s="243" t="str">
        <f t="shared" si="117"/>
        <v/>
      </c>
      <c r="K691" s="244"/>
      <c r="L691" s="423"/>
      <c r="M691" s="252"/>
      <c r="N691" s="315">
        <f t="shared" si="123"/>
        <v>0</v>
      </c>
      <c r="O691" s="424">
        <f t="shared" si="124"/>
        <v>0</v>
      </c>
      <c r="P691" s="244"/>
      <c r="Q691" s="771"/>
      <c r="R691" s="775"/>
      <c r="S691" s="775"/>
      <c r="T691" s="775"/>
      <c r="U691" s="775"/>
      <c r="V691" s="775"/>
      <c r="W691" s="819"/>
      <c r="X691" s="313">
        <f t="shared" si="118"/>
        <v>0</v>
      </c>
    </row>
    <row r="692" spans="2:24" ht="19.5" hidden="1" thickBot="1">
      <c r="B692" s="794">
        <v>3300</v>
      </c>
      <c r="C692" s="960" t="s">
        <v>1763</v>
      </c>
      <c r="D692" s="960"/>
      <c r="E692" s="795"/>
      <c r="F692" s="781">
        <v>0</v>
      </c>
      <c r="G692" s="781">
        <v>0</v>
      </c>
      <c r="H692" s="781">
        <v>0</v>
      </c>
      <c r="I692" s="797">
        <f>SUM(I693:I697)</f>
        <v>0</v>
      </c>
      <c r="J692" s="243" t="str">
        <f t="shared" si="117"/>
        <v/>
      </c>
      <c r="K692" s="244"/>
      <c r="L692" s="773"/>
      <c r="M692" s="774"/>
      <c r="N692" s="774"/>
      <c r="O692" s="820"/>
      <c r="P692" s="244"/>
      <c r="Q692" s="773"/>
      <c r="R692" s="774"/>
      <c r="S692" s="774"/>
      <c r="T692" s="774"/>
      <c r="U692" s="774"/>
      <c r="V692" s="774"/>
      <c r="W692" s="820"/>
      <c r="X692" s="313">
        <f t="shared" si="118"/>
        <v>0</v>
      </c>
    </row>
    <row r="693" spans="2:24" ht="19.5" hidden="1" thickBot="1">
      <c r="B693" s="143"/>
      <c r="C693" s="144">
        <v>3301</v>
      </c>
      <c r="D693" s="460" t="s">
        <v>247</v>
      </c>
      <c r="E693" s="812"/>
      <c r="F693" s="700">
        <v>0</v>
      </c>
      <c r="G693" s="700">
        <v>0</v>
      </c>
      <c r="H693" s="700">
        <v>0</v>
      </c>
      <c r="I693" s="476">
        <f t="shared" ref="I693:I700" si="125">F693+G693+H693</f>
        <v>0</v>
      </c>
      <c r="J693" s="243" t="str">
        <f t="shared" si="117"/>
        <v/>
      </c>
      <c r="K693" s="244"/>
      <c r="L693" s="771"/>
      <c r="M693" s="775"/>
      <c r="N693" s="775"/>
      <c r="O693" s="819"/>
      <c r="P693" s="244"/>
      <c r="Q693" s="771"/>
      <c r="R693" s="775"/>
      <c r="S693" s="775"/>
      <c r="T693" s="775"/>
      <c r="U693" s="775"/>
      <c r="V693" s="775"/>
      <c r="W693" s="819"/>
      <c r="X693" s="313">
        <f t="shared" si="118"/>
        <v>0</v>
      </c>
    </row>
    <row r="694" spans="2:24" ht="19.5" hidden="1" thickBot="1">
      <c r="B694" s="143"/>
      <c r="C694" s="168">
        <v>3302</v>
      </c>
      <c r="D694" s="461" t="s">
        <v>1077</v>
      </c>
      <c r="E694" s="812"/>
      <c r="F694" s="700">
        <v>0</v>
      </c>
      <c r="G694" s="700">
        <v>0</v>
      </c>
      <c r="H694" s="700">
        <v>0</v>
      </c>
      <c r="I694" s="476">
        <f t="shared" si="125"/>
        <v>0</v>
      </c>
      <c r="J694" s="243" t="str">
        <f t="shared" ref="J694:J725" si="126">(IF($E694&lt;&gt;0,$J$2,IF($I694&lt;&gt;0,$J$2,"")))</f>
        <v/>
      </c>
      <c r="K694" s="244"/>
      <c r="L694" s="771"/>
      <c r="M694" s="775"/>
      <c r="N694" s="775"/>
      <c r="O694" s="819"/>
      <c r="P694" s="244"/>
      <c r="Q694" s="771"/>
      <c r="R694" s="775"/>
      <c r="S694" s="775"/>
      <c r="T694" s="775"/>
      <c r="U694" s="775"/>
      <c r="V694" s="775"/>
      <c r="W694" s="819"/>
      <c r="X694" s="313">
        <f t="shared" ref="X694:X725" si="127">T694-U694-V694-W694</f>
        <v>0</v>
      </c>
    </row>
    <row r="695" spans="2:24" ht="19.5" hidden="1" thickBot="1">
      <c r="B695" s="143"/>
      <c r="C695" s="166">
        <v>3304</v>
      </c>
      <c r="D695" s="462" t="s">
        <v>249</v>
      </c>
      <c r="E695" s="812"/>
      <c r="F695" s="700">
        <v>0</v>
      </c>
      <c r="G695" s="700">
        <v>0</v>
      </c>
      <c r="H695" s="700">
        <v>0</v>
      </c>
      <c r="I695" s="476">
        <f t="shared" si="125"/>
        <v>0</v>
      </c>
      <c r="J695" s="243" t="str">
        <f t="shared" si="126"/>
        <v/>
      </c>
      <c r="K695" s="244"/>
      <c r="L695" s="771"/>
      <c r="M695" s="775"/>
      <c r="N695" s="775"/>
      <c r="O695" s="819"/>
      <c r="P695" s="244"/>
      <c r="Q695" s="771"/>
      <c r="R695" s="775"/>
      <c r="S695" s="775"/>
      <c r="T695" s="775"/>
      <c r="U695" s="775"/>
      <c r="V695" s="775"/>
      <c r="W695" s="819"/>
      <c r="X695" s="313">
        <f t="shared" si="127"/>
        <v>0</v>
      </c>
    </row>
    <row r="696" spans="2:24" ht="32.25" hidden="1" thickBot="1">
      <c r="B696" s="143"/>
      <c r="C696" s="142">
        <v>3306</v>
      </c>
      <c r="D696" s="463" t="s">
        <v>1705</v>
      </c>
      <c r="E696" s="812"/>
      <c r="F696" s="700">
        <v>0</v>
      </c>
      <c r="G696" s="700">
        <v>0</v>
      </c>
      <c r="H696" s="700">
        <v>0</v>
      </c>
      <c r="I696" s="476">
        <f t="shared" si="125"/>
        <v>0</v>
      </c>
      <c r="J696" s="243" t="str">
        <f t="shared" si="126"/>
        <v/>
      </c>
      <c r="K696" s="244"/>
      <c r="L696" s="771"/>
      <c r="M696" s="775"/>
      <c r="N696" s="775"/>
      <c r="O696" s="819"/>
      <c r="P696" s="244"/>
      <c r="Q696" s="771"/>
      <c r="R696" s="775"/>
      <c r="S696" s="775"/>
      <c r="T696" s="775"/>
      <c r="U696" s="775"/>
      <c r="V696" s="775"/>
      <c r="W696" s="819"/>
      <c r="X696" s="313">
        <f t="shared" si="127"/>
        <v>0</v>
      </c>
    </row>
    <row r="697" spans="2:24" ht="19.5" hidden="1" thickBot="1">
      <c r="B697" s="143"/>
      <c r="C697" s="142">
        <v>3307</v>
      </c>
      <c r="D697" s="463" t="s">
        <v>1806</v>
      </c>
      <c r="E697" s="812"/>
      <c r="F697" s="700">
        <v>0</v>
      </c>
      <c r="G697" s="700">
        <v>0</v>
      </c>
      <c r="H697" s="700">
        <v>0</v>
      </c>
      <c r="I697" s="476">
        <f t="shared" si="125"/>
        <v>0</v>
      </c>
      <c r="J697" s="243" t="str">
        <f t="shared" si="126"/>
        <v/>
      </c>
      <c r="K697" s="244"/>
      <c r="L697" s="771"/>
      <c r="M697" s="775"/>
      <c r="N697" s="775"/>
      <c r="O697" s="819"/>
      <c r="P697" s="244"/>
      <c r="Q697" s="771"/>
      <c r="R697" s="775"/>
      <c r="S697" s="775"/>
      <c r="T697" s="775"/>
      <c r="U697" s="775"/>
      <c r="V697" s="775"/>
      <c r="W697" s="819"/>
      <c r="X697" s="313">
        <f t="shared" si="127"/>
        <v>0</v>
      </c>
    </row>
    <row r="698" spans="2:24" ht="19.5" hidden="1" thickBot="1">
      <c r="B698" s="794">
        <v>3900</v>
      </c>
      <c r="C698" s="961" t="s">
        <v>250</v>
      </c>
      <c r="D698" s="962"/>
      <c r="E698" s="795"/>
      <c r="F698" s="781">
        <v>0</v>
      </c>
      <c r="G698" s="781">
        <v>0</v>
      </c>
      <c r="H698" s="781">
        <v>0</v>
      </c>
      <c r="I698" s="800">
        <f t="shared" si="125"/>
        <v>0</v>
      </c>
      <c r="J698" s="243" t="str">
        <f t="shared" si="126"/>
        <v/>
      </c>
      <c r="K698" s="244"/>
      <c r="L698" s="428"/>
      <c r="M698" s="254"/>
      <c r="N698" s="317">
        <f>I698</f>
        <v>0</v>
      </c>
      <c r="O698" s="424">
        <f>L698+M698-N698</f>
        <v>0</v>
      </c>
      <c r="P698" s="244"/>
      <c r="Q698" s="428"/>
      <c r="R698" s="254"/>
      <c r="S698" s="429">
        <f>+IF(+(L698+M698)&gt;=I698,+M698,+(+I698-L698))</f>
        <v>0</v>
      </c>
      <c r="T698" s="315">
        <f>Q698+R698-S698</f>
        <v>0</v>
      </c>
      <c r="U698" s="254"/>
      <c r="V698" s="254"/>
      <c r="W698" s="253"/>
      <c r="X698" s="313">
        <f t="shared" si="127"/>
        <v>0</v>
      </c>
    </row>
    <row r="699" spans="2:24" ht="19.5" hidden="1" thickBot="1">
      <c r="B699" s="794">
        <v>4000</v>
      </c>
      <c r="C699" s="963" t="s">
        <v>251</v>
      </c>
      <c r="D699" s="963"/>
      <c r="E699" s="795"/>
      <c r="F699" s="798"/>
      <c r="G699" s="799"/>
      <c r="H699" s="799"/>
      <c r="I699" s="800">
        <f t="shared" si="125"/>
        <v>0</v>
      </c>
      <c r="J699" s="243" t="str">
        <f t="shared" si="126"/>
        <v/>
      </c>
      <c r="K699" s="244"/>
      <c r="L699" s="428"/>
      <c r="M699" s="254"/>
      <c r="N699" s="317">
        <f>I699</f>
        <v>0</v>
      </c>
      <c r="O699" s="424">
        <f>L699+M699-N699</f>
        <v>0</v>
      </c>
      <c r="P699" s="244"/>
      <c r="Q699" s="773"/>
      <c r="R699" s="774"/>
      <c r="S699" s="774"/>
      <c r="T699" s="775"/>
      <c r="U699" s="774"/>
      <c r="V699" s="774"/>
      <c r="W699" s="819"/>
      <c r="X699" s="313">
        <f t="shared" si="127"/>
        <v>0</v>
      </c>
    </row>
    <row r="700" spans="2:24" ht="19.5" hidden="1" thickBot="1">
      <c r="B700" s="794">
        <v>4100</v>
      </c>
      <c r="C700" s="963" t="s">
        <v>252</v>
      </c>
      <c r="D700" s="963"/>
      <c r="E700" s="795"/>
      <c r="F700" s="781">
        <v>0</v>
      </c>
      <c r="G700" s="781">
        <v>0</v>
      </c>
      <c r="H700" s="781">
        <v>0</v>
      </c>
      <c r="I700" s="800">
        <f t="shared" si="125"/>
        <v>0</v>
      </c>
      <c r="J700" s="243" t="str">
        <f t="shared" si="126"/>
        <v/>
      </c>
      <c r="K700" s="244"/>
      <c r="L700" s="773"/>
      <c r="M700" s="774"/>
      <c r="N700" s="774"/>
      <c r="O700" s="820"/>
      <c r="P700" s="244"/>
      <c r="Q700" s="773"/>
      <c r="R700" s="774"/>
      <c r="S700" s="774"/>
      <c r="T700" s="774"/>
      <c r="U700" s="774"/>
      <c r="V700" s="774"/>
      <c r="W700" s="820"/>
      <c r="X700" s="313">
        <f t="shared" si="127"/>
        <v>0</v>
      </c>
    </row>
    <row r="701" spans="2:24" ht="19.5" hidden="1" thickBot="1">
      <c r="B701" s="794">
        <v>4200</v>
      </c>
      <c r="C701" s="960" t="s">
        <v>253</v>
      </c>
      <c r="D701" s="970"/>
      <c r="E701" s="795"/>
      <c r="F701" s="796">
        <f>SUM(F702:F707)</f>
        <v>0</v>
      </c>
      <c r="G701" s="797">
        <f>SUM(G702:G707)</f>
        <v>0</v>
      </c>
      <c r="H701" s="797">
        <f>SUM(H702:H707)</f>
        <v>0</v>
      </c>
      <c r="I701" s="797">
        <f>SUM(I702:I707)</f>
        <v>0</v>
      </c>
      <c r="J701" s="243" t="str">
        <f t="shared" si="126"/>
        <v/>
      </c>
      <c r="K701" s="244"/>
      <c r="L701" s="316">
        <f>SUM(L702:L707)</f>
        <v>0</v>
      </c>
      <c r="M701" s="317">
        <f>SUM(M702:M707)</f>
        <v>0</v>
      </c>
      <c r="N701" s="425">
        <f>SUM(N702:N707)</f>
        <v>0</v>
      </c>
      <c r="O701" s="426">
        <f>SUM(O702:O707)</f>
        <v>0</v>
      </c>
      <c r="P701" s="244"/>
      <c r="Q701" s="316">
        <f t="shared" ref="Q701:W701" si="128">SUM(Q702:Q707)</f>
        <v>0</v>
      </c>
      <c r="R701" s="317">
        <f t="shared" si="128"/>
        <v>0</v>
      </c>
      <c r="S701" s="317">
        <f t="shared" si="128"/>
        <v>0</v>
      </c>
      <c r="T701" s="317">
        <f t="shared" si="128"/>
        <v>0</v>
      </c>
      <c r="U701" s="317">
        <f t="shared" si="128"/>
        <v>0</v>
      </c>
      <c r="V701" s="317">
        <f t="shared" si="128"/>
        <v>0</v>
      </c>
      <c r="W701" s="426">
        <f t="shared" si="128"/>
        <v>0</v>
      </c>
      <c r="X701" s="313">
        <f t="shared" si="127"/>
        <v>0</v>
      </c>
    </row>
    <row r="702" spans="2:24" ht="19.5" hidden="1" thickBot="1">
      <c r="B702" s="173"/>
      <c r="C702" s="144">
        <v>4201</v>
      </c>
      <c r="D702" s="138" t="s">
        <v>254</v>
      </c>
      <c r="E702" s="812"/>
      <c r="F702" s="449"/>
      <c r="G702" s="245"/>
      <c r="H702" s="245"/>
      <c r="I702" s="476">
        <f t="shared" ref="I702:I707" si="129">F702+G702+H702</f>
        <v>0</v>
      </c>
      <c r="J702" s="243" t="str">
        <f t="shared" si="126"/>
        <v/>
      </c>
      <c r="K702" s="244"/>
      <c r="L702" s="423"/>
      <c r="M702" s="252"/>
      <c r="N702" s="315">
        <f t="shared" ref="N702:N707" si="130">I702</f>
        <v>0</v>
      </c>
      <c r="O702" s="424">
        <f t="shared" ref="O702:O707" si="131">L702+M702-N702</f>
        <v>0</v>
      </c>
      <c r="P702" s="244"/>
      <c r="Q702" s="423"/>
      <c r="R702" s="252"/>
      <c r="S702" s="429">
        <f t="shared" ref="S702:S707" si="132">+IF(+(L702+M702)&gt;=I702,+M702,+(+I702-L702))</f>
        <v>0</v>
      </c>
      <c r="T702" s="315">
        <f t="shared" ref="T702:T707" si="133">Q702+R702-S702</f>
        <v>0</v>
      </c>
      <c r="U702" s="252"/>
      <c r="V702" s="252"/>
      <c r="W702" s="253"/>
      <c r="X702" s="313">
        <f t="shared" si="127"/>
        <v>0</v>
      </c>
    </row>
    <row r="703" spans="2:24" ht="19.5" hidden="1" thickBot="1">
      <c r="B703" s="173"/>
      <c r="C703" s="137">
        <v>4202</v>
      </c>
      <c r="D703" s="139" t="s">
        <v>255</v>
      </c>
      <c r="E703" s="812"/>
      <c r="F703" s="449"/>
      <c r="G703" s="245"/>
      <c r="H703" s="245"/>
      <c r="I703" s="476">
        <f t="shared" si="129"/>
        <v>0</v>
      </c>
      <c r="J703" s="243" t="str">
        <f t="shared" si="126"/>
        <v/>
      </c>
      <c r="K703" s="244"/>
      <c r="L703" s="423"/>
      <c r="M703" s="252"/>
      <c r="N703" s="315">
        <f t="shared" si="130"/>
        <v>0</v>
      </c>
      <c r="O703" s="424">
        <f t="shared" si="131"/>
        <v>0</v>
      </c>
      <c r="P703" s="244"/>
      <c r="Q703" s="423"/>
      <c r="R703" s="252"/>
      <c r="S703" s="429">
        <f t="shared" si="132"/>
        <v>0</v>
      </c>
      <c r="T703" s="315">
        <f t="shared" si="133"/>
        <v>0</v>
      </c>
      <c r="U703" s="252"/>
      <c r="V703" s="252"/>
      <c r="W703" s="253"/>
      <c r="X703" s="313">
        <f t="shared" si="127"/>
        <v>0</v>
      </c>
    </row>
    <row r="704" spans="2:24" ht="19.5" hidden="1" thickBot="1">
      <c r="B704" s="173"/>
      <c r="C704" s="137">
        <v>4214</v>
      </c>
      <c r="D704" s="139" t="s">
        <v>256</v>
      </c>
      <c r="E704" s="812"/>
      <c r="F704" s="449"/>
      <c r="G704" s="245"/>
      <c r="H704" s="245"/>
      <c r="I704" s="476">
        <f t="shared" si="129"/>
        <v>0</v>
      </c>
      <c r="J704" s="243" t="str">
        <f t="shared" si="126"/>
        <v/>
      </c>
      <c r="K704" s="244"/>
      <c r="L704" s="423"/>
      <c r="M704" s="252"/>
      <c r="N704" s="315">
        <f t="shared" si="130"/>
        <v>0</v>
      </c>
      <c r="O704" s="424">
        <f t="shared" si="131"/>
        <v>0</v>
      </c>
      <c r="P704" s="244"/>
      <c r="Q704" s="423"/>
      <c r="R704" s="252"/>
      <c r="S704" s="429">
        <f t="shared" si="132"/>
        <v>0</v>
      </c>
      <c r="T704" s="315">
        <f t="shared" si="133"/>
        <v>0</v>
      </c>
      <c r="U704" s="252"/>
      <c r="V704" s="252"/>
      <c r="W704" s="253"/>
      <c r="X704" s="313">
        <f t="shared" si="127"/>
        <v>0</v>
      </c>
    </row>
    <row r="705" spans="2:24" ht="19.5" hidden="1" thickBot="1">
      <c r="B705" s="173"/>
      <c r="C705" s="137">
        <v>4217</v>
      </c>
      <c r="D705" s="139" t="s">
        <v>257</v>
      </c>
      <c r="E705" s="812"/>
      <c r="F705" s="449"/>
      <c r="G705" s="245"/>
      <c r="H705" s="245"/>
      <c r="I705" s="476">
        <f t="shared" si="129"/>
        <v>0</v>
      </c>
      <c r="J705" s="243" t="str">
        <f t="shared" si="126"/>
        <v/>
      </c>
      <c r="K705" s="244"/>
      <c r="L705" s="423"/>
      <c r="M705" s="252"/>
      <c r="N705" s="315">
        <f t="shared" si="130"/>
        <v>0</v>
      </c>
      <c r="O705" s="424">
        <f t="shared" si="131"/>
        <v>0</v>
      </c>
      <c r="P705" s="244"/>
      <c r="Q705" s="423"/>
      <c r="R705" s="252"/>
      <c r="S705" s="429">
        <f t="shared" si="132"/>
        <v>0</v>
      </c>
      <c r="T705" s="315">
        <f t="shared" si="133"/>
        <v>0</v>
      </c>
      <c r="U705" s="252"/>
      <c r="V705" s="252"/>
      <c r="W705" s="253"/>
      <c r="X705" s="313">
        <f t="shared" si="127"/>
        <v>0</v>
      </c>
    </row>
    <row r="706" spans="2:24" ht="19.5" hidden="1" thickBot="1">
      <c r="B706" s="173"/>
      <c r="C706" s="137">
        <v>4218</v>
      </c>
      <c r="D706" s="145" t="s">
        <v>258</v>
      </c>
      <c r="E706" s="812"/>
      <c r="F706" s="449"/>
      <c r="G706" s="245"/>
      <c r="H706" s="245"/>
      <c r="I706" s="476">
        <f t="shared" si="129"/>
        <v>0</v>
      </c>
      <c r="J706" s="243" t="str">
        <f t="shared" si="126"/>
        <v/>
      </c>
      <c r="K706" s="244"/>
      <c r="L706" s="423"/>
      <c r="M706" s="252"/>
      <c r="N706" s="315">
        <f t="shared" si="130"/>
        <v>0</v>
      </c>
      <c r="O706" s="424">
        <f t="shared" si="131"/>
        <v>0</v>
      </c>
      <c r="P706" s="244"/>
      <c r="Q706" s="423"/>
      <c r="R706" s="252"/>
      <c r="S706" s="429">
        <f t="shared" si="132"/>
        <v>0</v>
      </c>
      <c r="T706" s="315">
        <f t="shared" si="133"/>
        <v>0</v>
      </c>
      <c r="U706" s="252"/>
      <c r="V706" s="252"/>
      <c r="W706" s="253"/>
      <c r="X706" s="313">
        <f t="shared" si="127"/>
        <v>0</v>
      </c>
    </row>
    <row r="707" spans="2:24" ht="19.5" hidden="1" thickBot="1">
      <c r="B707" s="173"/>
      <c r="C707" s="137">
        <v>4219</v>
      </c>
      <c r="D707" s="156" t="s">
        <v>259</v>
      </c>
      <c r="E707" s="812"/>
      <c r="F707" s="449"/>
      <c r="G707" s="245"/>
      <c r="H707" s="245"/>
      <c r="I707" s="476">
        <f t="shared" si="129"/>
        <v>0</v>
      </c>
      <c r="J707" s="243" t="str">
        <f t="shared" si="126"/>
        <v/>
      </c>
      <c r="K707" s="244"/>
      <c r="L707" s="423"/>
      <c r="M707" s="252"/>
      <c r="N707" s="315">
        <f t="shared" si="130"/>
        <v>0</v>
      </c>
      <c r="O707" s="424">
        <f t="shared" si="131"/>
        <v>0</v>
      </c>
      <c r="P707" s="244"/>
      <c r="Q707" s="423"/>
      <c r="R707" s="252"/>
      <c r="S707" s="429">
        <f t="shared" si="132"/>
        <v>0</v>
      </c>
      <c r="T707" s="315">
        <f t="shared" si="133"/>
        <v>0</v>
      </c>
      <c r="U707" s="252"/>
      <c r="V707" s="252"/>
      <c r="W707" s="253"/>
      <c r="X707" s="313">
        <f t="shared" si="127"/>
        <v>0</v>
      </c>
    </row>
    <row r="708" spans="2:24" ht="19.5" hidden="1" thickBot="1">
      <c r="B708" s="794">
        <v>4300</v>
      </c>
      <c r="C708" s="958" t="s">
        <v>1706</v>
      </c>
      <c r="D708" s="958"/>
      <c r="E708" s="795"/>
      <c r="F708" s="796">
        <f>SUM(F709:F711)</f>
        <v>0</v>
      </c>
      <c r="G708" s="797">
        <f>SUM(G709:G711)</f>
        <v>0</v>
      </c>
      <c r="H708" s="797">
        <f>SUM(H709:H711)</f>
        <v>0</v>
      </c>
      <c r="I708" s="797">
        <f>SUM(I709:I711)</f>
        <v>0</v>
      </c>
      <c r="J708" s="243" t="str">
        <f t="shared" si="126"/>
        <v/>
      </c>
      <c r="K708" s="244"/>
      <c r="L708" s="316">
        <f>SUM(L709:L711)</f>
        <v>0</v>
      </c>
      <c r="M708" s="317">
        <f>SUM(M709:M711)</f>
        <v>0</v>
      </c>
      <c r="N708" s="425">
        <f>SUM(N709:N711)</f>
        <v>0</v>
      </c>
      <c r="O708" s="426">
        <f>SUM(O709:O711)</f>
        <v>0</v>
      </c>
      <c r="P708" s="244"/>
      <c r="Q708" s="316">
        <f t="shared" ref="Q708:W708" si="134">SUM(Q709:Q711)</f>
        <v>0</v>
      </c>
      <c r="R708" s="317">
        <f t="shared" si="134"/>
        <v>0</v>
      </c>
      <c r="S708" s="317">
        <f t="shared" si="134"/>
        <v>0</v>
      </c>
      <c r="T708" s="317">
        <f t="shared" si="134"/>
        <v>0</v>
      </c>
      <c r="U708" s="317">
        <f t="shared" si="134"/>
        <v>0</v>
      </c>
      <c r="V708" s="317">
        <f t="shared" si="134"/>
        <v>0</v>
      </c>
      <c r="W708" s="426">
        <f t="shared" si="134"/>
        <v>0</v>
      </c>
      <c r="X708" s="313">
        <f t="shared" si="127"/>
        <v>0</v>
      </c>
    </row>
    <row r="709" spans="2:24" ht="19.5" hidden="1" thickBot="1">
      <c r="B709" s="173"/>
      <c r="C709" s="144">
        <v>4301</v>
      </c>
      <c r="D709" s="163" t="s">
        <v>260</v>
      </c>
      <c r="E709" s="812"/>
      <c r="F709" s="449"/>
      <c r="G709" s="245"/>
      <c r="H709" s="245"/>
      <c r="I709" s="476">
        <f t="shared" ref="I709:I714" si="135">F709+G709+H709</f>
        <v>0</v>
      </c>
      <c r="J709" s="243" t="str">
        <f t="shared" si="126"/>
        <v/>
      </c>
      <c r="K709" s="244"/>
      <c r="L709" s="423"/>
      <c r="M709" s="252"/>
      <c r="N709" s="315">
        <f t="shared" ref="N709:N714" si="136">I709</f>
        <v>0</v>
      </c>
      <c r="O709" s="424">
        <f t="shared" ref="O709:O714" si="137">L709+M709-N709</f>
        <v>0</v>
      </c>
      <c r="P709" s="244"/>
      <c r="Q709" s="423"/>
      <c r="R709" s="252"/>
      <c r="S709" s="429">
        <f t="shared" ref="S709:S714" si="138">+IF(+(L709+M709)&gt;=I709,+M709,+(+I709-L709))</f>
        <v>0</v>
      </c>
      <c r="T709" s="315">
        <f t="shared" ref="T709:T714" si="139">Q709+R709-S709</f>
        <v>0</v>
      </c>
      <c r="U709" s="252"/>
      <c r="V709" s="252"/>
      <c r="W709" s="253"/>
      <c r="X709" s="313">
        <f t="shared" si="127"/>
        <v>0</v>
      </c>
    </row>
    <row r="710" spans="2:24" ht="19.5" hidden="1" thickBot="1">
      <c r="B710" s="173"/>
      <c r="C710" s="137">
        <v>4302</v>
      </c>
      <c r="D710" s="139" t="s">
        <v>1078</v>
      </c>
      <c r="E710" s="812"/>
      <c r="F710" s="449"/>
      <c r="G710" s="245"/>
      <c r="H710" s="245"/>
      <c r="I710" s="476">
        <f t="shared" si="135"/>
        <v>0</v>
      </c>
      <c r="J710" s="243" t="str">
        <f t="shared" si="126"/>
        <v/>
      </c>
      <c r="K710" s="244"/>
      <c r="L710" s="423"/>
      <c r="M710" s="252"/>
      <c r="N710" s="315">
        <f t="shared" si="136"/>
        <v>0</v>
      </c>
      <c r="O710" s="424">
        <f t="shared" si="137"/>
        <v>0</v>
      </c>
      <c r="P710" s="244"/>
      <c r="Q710" s="423"/>
      <c r="R710" s="252"/>
      <c r="S710" s="429">
        <f t="shared" si="138"/>
        <v>0</v>
      </c>
      <c r="T710" s="315">
        <f t="shared" si="139"/>
        <v>0</v>
      </c>
      <c r="U710" s="252"/>
      <c r="V710" s="252"/>
      <c r="W710" s="253"/>
      <c r="X710" s="313">
        <f t="shared" si="127"/>
        <v>0</v>
      </c>
    </row>
    <row r="711" spans="2:24" ht="19.5" hidden="1" thickBot="1">
      <c r="B711" s="173"/>
      <c r="C711" s="142">
        <v>4309</v>
      </c>
      <c r="D711" s="148" t="s">
        <v>262</v>
      </c>
      <c r="E711" s="812"/>
      <c r="F711" s="449"/>
      <c r="G711" s="245"/>
      <c r="H711" s="245"/>
      <c r="I711" s="476">
        <f t="shared" si="135"/>
        <v>0</v>
      </c>
      <c r="J711" s="243" t="str">
        <f t="shared" si="126"/>
        <v/>
      </c>
      <c r="K711" s="244"/>
      <c r="L711" s="423"/>
      <c r="M711" s="252"/>
      <c r="N711" s="315">
        <f t="shared" si="136"/>
        <v>0</v>
      </c>
      <c r="O711" s="424">
        <f t="shared" si="137"/>
        <v>0</v>
      </c>
      <c r="P711" s="244"/>
      <c r="Q711" s="423"/>
      <c r="R711" s="252"/>
      <c r="S711" s="429">
        <f t="shared" si="138"/>
        <v>0</v>
      </c>
      <c r="T711" s="315">
        <f t="shared" si="139"/>
        <v>0</v>
      </c>
      <c r="U711" s="252"/>
      <c r="V711" s="252"/>
      <c r="W711" s="253"/>
      <c r="X711" s="313">
        <f t="shared" si="127"/>
        <v>0</v>
      </c>
    </row>
    <row r="712" spans="2:24" ht="19.5" hidden="1" thickBot="1">
      <c r="B712" s="794">
        <v>4400</v>
      </c>
      <c r="C712" s="961" t="s">
        <v>1707</v>
      </c>
      <c r="D712" s="961"/>
      <c r="E712" s="795"/>
      <c r="F712" s="798"/>
      <c r="G712" s="799"/>
      <c r="H712" s="799"/>
      <c r="I712" s="800">
        <f t="shared" si="135"/>
        <v>0</v>
      </c>
      <c r="J712" s="243" t="str">
        <f t="shared" si="126"/>
        <v/>
      </c>
      <c r="K712" s="244"/>
      <c r="L712" s="428"/>
      <c r="M712" s="254"/>
      <c r="N712" s="317">
        <f t="shared" si="136"/>
        <v>0</v>
      </c>
      <c r="O712" s="424">
        <f t="shared" si="137"/>
        <v>0</v>
      </c>
      <c r="P712" s="244"/>
      <c r="Q712" s="428"/>
      <c r="R712" s="254"/>
      <c r="S712" s="429">
        <f t="shared" si="138"/>
        <v>0</v>
      </c>
      <c r="T712" s="315">
        <f t="shared" si="139"/>
        <v>0</v>
      </c>
      <c r="U712" s="254"/>
      <c r="V712" s="254"/>
      <c r="W712" s="253"/>
      <c r="X712" s="313">
        <f t="shared" si="127"/>
        <v>0</v>
      </c>
    </row>
    <row r="713" spans="2:24" ht="19.5" hidden="1" thickBot="1">
      <c r="B713" s="794">
        <v>4500</v>
      </c>
      <c r="C713" s="963" t="s">
        <v>1708</v>
      </c>
      <c r="D713" s="963"/>
      <c r="E713" s="795"/>
      <c r="F713" s="798"/>
      <c r="G713" s="799"/>
      <c r="H713" s="799"/>
      <c r="I713" s="800">
        <f t="shared" si="135"/>
        <v>0</v>
      </c>
      <c r="J713" s="243" t="str">
        <f t="shared" si="126"/>
        <v/>
      </c>
      <c r="K713" s="244"/>
      <c r="L713" s="428"/>
      <c r="M713" s="254"/>
      <c r="N713" s="317">
        <f t="shared" si="136"/>
        <v>0</v>
      </c>
      <c r="O713" s="424">
        <f t="shared" si="137"/>
        <v>0</v>
      </c>
      <c r="P713" s="244"/>
      <c r="Q713" s="428"/>
      <c r="R713" s="254"/>
      <c r="S713" s="429">
        <f t="shared" si="138"/>
        <v>0</v>
      </c>
      <c r="T713" s="315">
        <f t="shared" si="139"/>
        <v>0</v>
      </c>
      <c r="U713" s="254"/>
      <c r="V713" s="254"/>
      <c r="W713" s="253"/>
      <c r="X713" s="313">
        <f t="shared" si="127"/>
        <v>0</v>
      </c>
    </row>
    <row r="714" spans="2:24" ht="19.5" hidden="1" thickBot="1">
      <c r="B714" s="794">
        <v>4600</v>
      </c>
      <c r="C714" s="964" t="s">
        <v>263</v>
      </c>
      <c r="D714" s="965"/>
      <c r="E714" s="795"/>
      <c r="F714" s="798"/>
      <c r="G714" s="799"/>
      <c r="H714" s="799"/>
      <c r="I714" s="800">
        <f t="shared" si="135"/>
        <v>0</v>
      </c>
      <c r="J714" s="243" t="str">
        <f t="shared" si="126"/>
        <v/>
      </c>
      <c r="K714" s="244"/>
      <c r="L714" s="428"/>
      <c r="M714" s="254"/>
      <c r="N714" s="317">
        <f t="shared" si="136"/>
        <v>0</v>
      </c>
      <c r="O714" s="424">
        <f t="shared" si="137"/>
        <v>0</v>
      </c>
      <c r="P714" s="244"/>
      <c r="Q714" s="428"/>
      <c r="R714" s="254"/>
      <c r="S714" s="429">
        <f t="shared" si="138"/>
        <v>0</v>
      </c>
      <c r="T714" s="315">
        <f t="shared" si="139"/>
        <v>0</v>
      </c>
      <c r="U714" s="254"/>
      <c r="V714" s="254"/>
      <c r="W714" s="253"/>
      <c r="X714" s="313">
        <f t="shared" si="127"/>
        <v>0</v>
      </c>
    </row>
    <row r="715" spans="2:24" ht="19.5" hidden="1" thickBot="1">
      <c r="B715" s="794">
        <v>4900</v>
      </c>
      <c r="C715" s="960" t="s">
        <v>294</v>
      </c>
      <c r="D715" s="960"/>
      <c r="E715" s="795"/>
      <c r="F715" s="796">
        <f>+F716+F717</f>
        <v>0</v>
      </c>
      <c r="G715" s="797">
        <f>+G716+G717</f>
        <v>0</v>
      </c>
      <c r="H715" s="797">
        <f>+H716+H717</f>
        <v>0</v>
      </c>
      <c r="I715" s="797">
        <f>+I716+I717</f>
        <v>0</v>
      </c>
      <c r="J715" s="243" t="str">
        <f t="shared" si="126"/>
        <v/>
      </c>
      <c r="K715" s="244"/>
      <c r="L715" s="773"/>
      <c r="M715" s="774"/>
      <c r="N715" s="774"/>
      <c r="O715" s="820"/>
      <c r="P715" s="244"/>
      <c r="Q715" s="773"/>
      <c r="R715" s="774"/>
      <c r="S715" s="774"/>
      <c r="T715" s="774"/>
      <c r="U715" s="774"/>
      <c r="V715" s="774"/>
      <c r="W715" s="820"/>
      <c r="X715" s="313">
        <f t="shared" si="127"/>
        <v>0</v>
      </c>
    </row>
    <row r="716" spans="2:24" ht="19.5" hidden="1" thickBot="1">
      <c r="B716" s="173"/>
      <c r="C716" s="144">
        <v>4901</v>
      </c>
      <c r="D716" s="174" t="s">
        <v>295</v>
      </c>
      <c r="E716" s="812"/>
      <c r="F716" s="449"/>
      <c r="G716" s="245"/>
      <c r="H716" s="245"/>
      <c r="I716" s="476">
        <f>F716+G716+H716</f>
        <v>0</v>
      </c>
      <c r="J716" s="243" t="str">
        <f t="shared" si="126"/>
        <v/>
      </c>
      <c r="K716" s="244"/>
      <c r="L716" s="771"/>
      <c r="M716" s="775"/>
      <c r="N716" s="775"/>
      <c r="O716" s="819"/>
      <c r="P716" s="244"/>
      <c r="Q716" s="771"/>
      <c r="R716" s="775"/>
      <c r="S716" s="775"/>
      <c r="T716" s="775"/>
      <c r="U716" s="775"/>
      <c r="V716" s="775"/>
      <c r="W716" s="819"/>
      <c r="X716" s="313">
        <f t="shared" si="127"/>
        <v>0</v>
      </c>
    </row>
    <row r="717" spans="2:24" ht="19.5" hidden="1" thickBot="1">
      <c r="B717" s="173"/>
      <c r="C717" s="142">
        <v>4902</v>
      </c>
      <c r="D717" s="148" t="s">
        <v>296</v>
      </c>
      <c r="E717" s="812"/>
      <c r="F717" s="449"/>
      <c r="G717" s="245"/>
      <c r="H717" s="245"/>
      <c r="I717" s="476">
        <f>F717+G717+H717</f>
        <v>0</v>
      </c>
      <c r="J717" s="243" t="str">
        <f t="shared" si="126"/>
        <v/>
      </c>
      <c r="K717" s="244"/>
      <c r="L717" s="771"/>
      <c r="M717" s="775"/>
      <c r="N717" s="775"/>
      <c r="O717" s="819"/>
      <c r="P717" s="244"/>
      <c r="Q717" s="771"/>
      <c r="R717" s="775"/>
      <c r="S717" s="775"/>
      <c r="T717" s="775"/>
      <c r="U717" s="775"/>
      <c r="V717" s="775"/>
      <c r="W717" s="819"/>
      <c r="X717" s="313">
        <f t="shared" si="127"/>
        <v>0</v>
      </c>
    </row>
    <row r="718" spans="2:24" ht="19.5" hidden="1" thickBot="1">
      <c r="B718" s="801">
        <v>5100</v>
      </c>
      <c r="C718" s="967" t="s">
        <v>264</v>
      </c>
      <c r="D718" s="967"/>
      <c r="E718" s="802"/>
      <c r="F718" s="803"/>
      <c r="G718" s="804"/>
      <c r="H718" s="804"/>
      <c r="I718" s="800">
        <f>F718+G718+H718</f>
        <v>0</v>
      </c>
      <c r="J718" s="243" t="str">
        <f t="shared" si="126"/>
        <v/>
      </c>
      <c r="K718" s="244"/>
      <c r="L718" s="430"/>
      <c r="M718" s="431"/>
      <c r="N718" s="327">
        <f>I718</f>
        <v>0</v>
      </c>
      <c r="O718" s="424">
        <f>L718+M718-N718</f>
        <v>0</v>
      </c>
      <c r="P718" s="244"/>
      <c r="Q718" s="430"/>
      <c r="R718" s="431"/>
      <c r="S718" s="429">
        <f>+IF(+(L718+M718)&gt;=I718,+M718,+(+I718-L718))</f>
        <v>0</v>
      </c>
      <c r="T718" s="315">
        <f>Q718+R718-S718</f>
        <v>0</v>
      </c>
      <c r="U718" s="431"/>
      <c r="V718" s="431"/>
      <c r="W718" s="253"/>
      <c r="X718" s="313">
        <f t="shared" si="127"/>
        <v>0</v>
      </c>
    </row>
    <row r="719" spans="2:24" ht="19.5" hidden="1" thickBot="1">
      <c r="B719" s="801">
        <v>5200</v>
      </c>
      <c r="C719" s="959" t="s">
        <v>265</v>
      </c>
      <c r="D719" s="959"/>
      <c r="E719" s="802"/>
      <c r="F719" s="805">
        <f>SUM(F720:F726)</f>
        <v>0</v>
      </c>
      <c r="G719" s="806">
        <f>SUM(G720:G726)</f>
        <v>0</v>
      </c>
      <c r="H719" s="806">
        <f>SUM(H720:H726)</f>
        <v>0</v>
      </c>
      <c r="I719" s="806">
        <f>SUM(I720:I726)</f>
        <v>0</v>
      </c>
      <c r="J719" s="243" t="str">
        <f t="shared" si="126"/>
        <v/>
      </c>
      <c r="K719" s="244"/>
      <c r="L719" s="326">
        <f>SUM(L720:L726)</f>
        <v>0</v>
      </c>
      <c r="M719" s="327">
        <f>SUM(M720:M726)</f>
        <v>0</v>
      </c>
      <c r="N719" s="432">
        <f>SUM(N720:N726)</f>
        <v>0</v>
      </c>
      <c r="O719" s="433">
        <f>SUM(O720:O726)</f>
        <v>0</v>
      </c>
      <c r="P719" s="244"/>
      <c r="Q719" s="326">
        <f t="shared" ref="Q719:W719" si="140">SUM(Q720:Q726)</f>
        <v>0</v>
      </c>
      <c r="R719" s="327">
        <f t="shared" si="140"/>
        <v>0</v>
      </c>
      <c r="S719" s="327">
        <f t="shared" si="140"/>
        <v>0</v>
      </c>
      <c r="T719" s="327">
        <f t="shared" si="140"/>
        <v>0</v>
      </c>
      <c r="U719" s="327">
        <f t="shared" si="140"/>
        <v>0</v>
      </c>
      <c r="V719" s="327">
        <f t="shared" si="140"/>
        <v>0</v>
      </c>
      <c r="W719" s="433">
        <f t="shared" si="140"/>
        <v>0</v>
      </c>
      <c r="X719" s="313">
        <f t="shared" si="127"/>
        <v>0</v>
      </c>
    </row>
    <row r="720" spans="2:24" ht="19.5" hidden="1" thickBot="1">
      <c r="B720" s="175"/>
      <c r="C720" s="176">
        <v>5201</v>
      </c>
      <c r="D720" s="177" t="s">
        <v>266</v>
      </c>
      <c r="E720" s="813"/>
      <c r="F720" s="473"/>
      <c r="G720" s="434"/>
      <c r="H720" s="434"/>
      <c r="I720" s="476">
        <f t="shared" ref="I720:I726" si="141">F720+G720+H720</f>
        <v>0</v>
      </c>
      <c r="J720" s="243" t="str">
        <f t="shared" si="126"/>
        <v/>
      </c>
      <c r="K720" s="244"/>
      <c r="L720" s="435"/>
      <c r="M720" s="436"/>
      <c r="N720" s="330">
        <f t="shared" ref="N720:N726" si="142">I720</f>
        <v>0</v>
      </c>
      <c r="O720" s="424">
        <f t="shared" ref="O720:O726" si="143">L720+M720-N720</f>
        <v>0</v>
      </c>
      <c r="P720" s="244"/>
      <c r="Q720" s="435"/>
      <c r="R720" s="436"/>
      <c r="S720" s="429">
        <f t="shared" ref="S720:S726" si="144">+IF(+(L720+M720)&gt;=I720,+M720,+(+I720-L720))</f>
        <v>0</v>
      </c>
      <c r="T720" s="315">
        <f t="shared" ref="T720:T726" si="145">Q720+R720-S720</f>
        <v>0</v>
      </c>
      <c r="U720" s="436"/>
      <c r="V720" s="436"/>
      <c r="W720" s="253"/>
      <c r="X720" s="313">
        <f t="shared" si="127"/>
        <v>0</v>
      </c>
    </row>
    <row r="721" spans="2:24" ht="19.5" hidden="1" thickBot="1">
      <c r="B721" s="175"/>
      <c r="C721" s="178">
        <v>5202</v>
      </c>
      <c r="D721" s="179" t="s">
        <v>267</v>
      </c>
      <c r="E721" s="813"/>
      <c r="F721" s="473"/>
      <c r="G721" s="434"/>
      <c r="H721" s="434"/>
      <c r="I721" s="476">
        <f t="shared" si="141"/>
        <v>0</v>
      </c>
      <c r="J721" s="243" t="str">
        <f t="shared" si="126"/>
        <v/>
      </c>
      <c r="K721" s="244"/>
      <c r="L721" s="435"/>
      <c r="M721" s="436"/>
      <c r="N721" s="330">
        <f t="shared" si="142"/>
        <v>0</v>
      </c>
      <c r="O721" s="424">
        <f t="shared" si="143"/>
        <v>0</v>
      </c>
      <c r="P721" s="244"/>
      <c r="Q721" s="435"/>
      <c r="R721" s="436"/>
      <c r="S721" s="429">
        <f t="shared" si="144"/>
        <v>0</v>
      </c>
      <c r="T721" s="315">
        <f t="shared" si="145"/>
        <v>0</v>
      </c>
      <c r="U721" s="436"/>
      <c r="V721" s="436"/>
      <c r="W721" s="253"/>
      <c r="X721" s="313">
        <f t="shared" si="127"/>
        <v>0</v>
      </c>
    </row>
    <row r="722" spans="2:24" ht="19.5" hidden="1" thickBot="1">
      <c r="B722" s="175"/>
      <c r="C722" s="178">
        <v>5203</v>
      </c>
      <c r="D722" s="179" t="s">
        <v>934</v>
      </c>
      <c r="E722" s="813"/>
      <c r="F722" s="473"/>
      <c r="G722" s="434"/>
      <c r="H722" s="434"/>
      <c r="I722" s="476">
        <f t="shared" si="141"/>
        <v>0</v>
      </c>
      <c r="J722" s="243" t="str">
        <f t="shared" si="126"/>
        <v/>
      </c>
      <c r="K722" s="244"/>
      <c r="L722" s="435"/>
      <c r="M722" s="436"/>
      <c r="N722" s="330">
        <f t="shared" si="142"/>
        <v>0</v>
      </c>
      <c r="O722" s="424">
        <f t="shared" si="143"/>
        <v>0</v>
      </c>
      <c r="P722" s="244"/>
      <c r="Q722" s="435"/>
      <c r="R722" s="436"/>
      <c r="S722" s="429">
        <f t="shared" si="144"/>
        <v>0</v>
      </c>
      <c r="T722" s="315">
        <f t="shared" si="145"/>
        <v>0</v>
      </c>
      <c r="U722" s="436"/>
      <c r="V722" s="436"/>
      <c r="W722" s="253"/>
      <c r="X722" s="313">
        <f t="shared" si="127"/>
        <v>0</v>
      </c>
    </row>
    <row r="723" spans="2:24" ht="19.5" hidden="1" thickBot="1">
      <c r="B723" s="175"/>
      <c r="C723" s="178">
        <v>5204</v>
      </c>
      <c r="D723" s="179" t="s">
        <v>935</v>
      </c>
      <c r="E723" s="813"/>
      <c r="F723" s="473"/>
      <c r="G723" s="434"/>
      <c r="H723" s="434"/>
      <c r="I723" s="476">
        <f t="shared" si="141"/>
        <v>0</v>
      </c>
      <c r="J723" s="243" t="str">
        <f t="shared" si="126"/>
        <v/>
      </c>
      <c r="K723" s="244"/>
      <c r="L723" s="435"/>
      <c r="M723" s="436"/>
      <c r="N723" s="330">
        <f t="shared" si="142"/>
        <v>0</v>
      </c>
      <c r="O723" s="424">
        <f t="shared" si="143"/>
        <v>0</v>
      </c>
      <c r="P723" s="244"/>
      <c r="Q723" s="435"/>
      <c r="R723" s="436"/>
      <c r="S723" s="429">
        <f t="shared" si="144"/>
        <v>0</v>
      </c>
      <c r="T723" s="315">
        <f t="shared" si="145"/>
        <v>0</v>
      </c>
      <c r="U723" s="436"/>
      <c r="V723" s="436"/>
      <c r="W723" s="253"/>
      <c r="X723" s="313">
        <f t="shared" si="127"/>
        <v>0</v>
      </c>
    </row>
    <row r="724" spans="2:24" ht="19.5" hidden="1" thickBot="1">
      <c r="B724" s="175"/>
      <c r="C724" s="178">
        <v>5205</v>
      </c>
      <c r="D724" s="179" t="s">
        <v>936</v>
      </c>
      <c r="E724" s="813"/>
      <c r="F724" s="473"/>
      <c r="G724" s="434"/>
      <c r="H724" s="434"/>
      <c r="I724" s="476">
        <f t="shared" si="141"/>
        <v>0</v>
      </c>
      <c r="J724" s="243" t="str">
        <f t="shared" si="126"/>
        <v/>
      </c>
      <c r="K724" s="244"/>
      <c r="L724" s="435"/>
      <c r="M724" s="436"/>
      <c r="N724" s="330">
        <f t="shared" si="142"/>
        <v>0</v>
      </c>
      <c r="O724" s="424">
        <f t="shared" si="143"/>
        <v>0</v>
      </c>
      <c r="P724" s="244"/>
      <c r="Q724" s="435"/>
      <c r="R724" s="436"/>
      <c r="S724" s="429">
        <f t="shared" si="144"/>
        <v>0</v>
      </c>
      <c r="T724" s="315">
        <f t="shared" si="145"/>
        <v>0</v>
      </c>
      <c r="U724" s="436"/>
      <c r="V724" s="436"/>
      <c r="W724" s="253"/>
      <c r="X724" s="313">
        <f t="shared" si="127"/>
        <v>0</v>
      </c>
    </row>
    <row r="725" spans="2:24" ht="19.5" hidden="1" thickBot="1">
      <c r="B725" s="175"/>
      <c r="C725" s="178">
        <v>5206</v>
      </c>
      <c r="D725" s="179" t="s">
        <v>937</v>
      </c>
      <c r="E725" s="813"/>
      <c r="F725" s="473"/>
      <c r="G725" s="434"/>
      <c r="H725" s="434"/>
      <c r="I725" s="476">
        <f t="shared" si="141"/>
        <v>0</v>
      </c>
      <c r="J725" s="243" t="str">
        <f t="shared" si="126"/>
        <v/>
      </c>
      <c r="K725" s="244"/>
      <c r="L725" s="435"/>
      <c r="M725" s="436"/>
      <c r="N725" s="330">
        <f t="shared" si="142"/>
        <v>0</v>
      </c>
      <c r="O725" s="424">
        <f t="shared" si="143"/>
        <v>0</v>
      </c>
      <c r="P725" s="244"/>
      <c r="Q725" s="435"/>
      <c r="R725" s="436"/>
      <c r="S725" s="429">
        <f t="shared" si="144"/>
        <v>0</v>
      </c>
      <c r="T725" s="315">
        <f t="shared" si="145"/>
        <v>0</v>
      </c>
      <c r="U725" s="436"/>
      <c r="V725" s="436"/>
      <c r="W725" s="253"/>
      <c r="X725" s="313">
        <f t="shared" si="127"/>
        <v>0</v>
      </c>
    </row>
    <row r="726" spans="2:24" ht="19.5" hidden="1" thickBot="1">
      <c r="B726" s="175"/>
      <c r="C726" s="180">
        <v>5219</v>
      </c>
      <c r="D726" s="181" t="s">
        <v>938</v>
      </c>
      <c r="E726" s="813"/>
      <c r="F726" s="473"/>
      <c r="G726" s="434"/>
      <c r="H726" s="434"/>
      <c r="I726" s="476">
        <f t="shared" si="141"/>
        <v>0</v>
      </c>
      <c r="J726" s="243" t="str">
        <f t="shared" ref="J726:J745" si="146">(IF($E726&lt;&gt;0,$J$2,IF($I726&lt;&gt;0,$J$2,"")))</f>
        <v/>
      </c>
      <c r="K726" s="244"/>
      <c r="L726" s="435"/>
      <c r="M726" s="436"/>
      <c r="N726" s="330">
        <f t="shared" si="142"/>
        <v>0</v>
      </c>
      <c r="O726" s="424">
        <f t="shared" si="143"/>
        <v>0</v>
      </c>
      <c r="P726" s="244"/>
      <c r="Q726" s="435"/>
      <c r="R726" s="436"/>
      <c r="S726" s="429">
        <f t="shared" si="144"/>
        <v>0</v>
      </c>
      <c r="T726" s="315">
        <f t="shared" si="145"/>
        <v>0</v>
      </c>
      <c r="U726" s="436"/>
      <c r="V726" s="436"/>
      <c r="W726" s="253"/>
      <c r="X726" s="313">
        <f t="shared" ref="X726:X739" si="147">T726-U726-V726-W726</f>
        <v>0</v>
      </c>
    </row>
    <row r="727" spans="2:24" ht="19.5" hidden="1" thickBot="1">
      <c r="B727" s="801">
        <v>5300</v>
      </c>
      <c r="C727" s="966" t="s">
        <v>939</v>
      </c>
      <c r="D727" s="966"/>
      <c r="E727" s="802"/>
      <c r="F727" s="805">
        <f>SUM(F728:F729)</f>
        <v>0</v>
      </c>
      <c r="G727" s="806">
        <f>SUM(G728:G729)</f>
        <v>0</v>
      </c>
      <c r="H727" s="806">
        <f>SUM(H728:H729)</f>
        <v>0</v>
      </c>
      <c r="I727" s="806">
        <f>SUM(I728:I729)</f>
        <v>0</v>
      </c>
      <c r="J727" s="243" t="str">
        <f t="shared" si="146"/>
        <v/>
      </c>
      <c r="K727" s="244"/>
      <c r="L727" s="326">
        <f>SUM(L728:L729)</f>
        <v>0</v>
      </c>
      <c r="M727" s="327">
        <f>SUM(M728:M729)</f>
        <v>0</v>
      </c>
      <c r="N727" s="432">
        <f>SUM(N728:N729)</f>
        <v>0</v>
      </c>
      <c r="O727" s="433">
        <f>SUM(O728:O729)</f>
        <v>0</v>
      </c>
      <c r="P727" s="244"/>
      <c r="Q727" s="326">
        <f t="shared" ref="Q727:W727" si="148">SUM(Q728:Q729)</f>
        <v>0</v>
      </c>
      <c r="R727" s="327">
        <f t="shared" si="148"/>
        <v>0</v>
      </c>
      <c r="S727" s="327">
        <f t="shared" si="148"/>
        <v>0</v>
      </c>
      <c r="T727" s="327">
        <f t="shared" si="148"/>
        <v>0</v>
      </c>
      <c r="U727" s="327">
        <f t="shared" si="148"/>
        <v>0</v>
      </c>
      <c r="V727" s="327">
        <f t="shared" si="148"/>
        <v>0</v>
      </c>
      <c r="W727" s="433">
        <f t="shared" si="148"/>
        <v>0</v>
      </c>
      <c r="X727" s="313">
        <f t="shared" si="147"/>
        <v>0</v>
      </c>
    </row>
    <row r="728" spans="2:24" ht="19.5" hidden="1" thickBot="1">
      <c r="B728" s="175"/>
      <c r="C728" s="176">
        <v>5301</v>
      </c>
      <c r="D728" s="177" t="s">
        <v>1457</v>
      </c>
      <c r="E728" s="813"/>
      <c r="F728" s="473"/>
      <c r="G728" s="434"/>
      <c r="H728" s="434"/>
      <c r="I728" s="476">
        <f>F728+G728+H728</f>
        <v>0</v>
      </c>
      <c r="J728" s="243" t="str">
        <f t="shared" si="146"/>
        <v/>
      </c>
      <c r="K728" s="244"/>
      <c r="L728" s="435"/>
      <c r="M728" s="436"/>
      <c r="N728" s="330">
        <f>I728</f>
        <v>0</v>
      </c>
      <c r="O728" s="424">
        <f>L728+M728-N728</f>
        <v>0</v>
      </c>
      <c r="P728" s="244"/>
      <c r="Q728" s="435"/>
      <c r="R728" s="436"/>
      <c r="S728" s="429">
        <f>+IF(+(L728+M728)&gt;=I728,+M728,+(+I728-L728))</f>
        <v>0</v>
      </c>
      <c r="T728" s="315">
        <f>Q728+R728-S728</f>
        <v>0</v>
      </c>
      <c r="U728" s="436"/>
      <c r="V728" s="436"/>
      <c r="W728" s="253"/>
      <c r="X728" s="313">
        <f t="shared" si="147"/>
        <v>0</v>
      </c>
    </row>
    <row r="729" spans="2:24" ht="19.5" hidden="1" thickBot="1">
      <c r="B729" s="175"/>
      <c r="C729" s="180">
        <v>5309</v>
      </c>
      <c r="D729" s="181" t="s">
        <v>940</v>
      </c>
      <c r="E729" s="813"/>
      <c r="F729" s="473"/>
      <c r="G729" s="434"/>
      <c r="H729" s="434"/>
      <c r="I729" s="476">
        <f>F729+G729+H729</f>
        <v>0</v>
      </c>
      <c r="J729" s="243" t="str">
        <f t="shared" si="146"/>
        <v/>
      </c>
      <c r="K729" s="244"/>
      <c r="L729" s="435"/>
      <c r="M729" s="436"/>
      <c r="N729" s="330">
        <f>I729</f>
        <v>0</v>
      </c>
      <c r="O729" s="424">
        <f>L729+M729-N729</f>
        <v>0</v>
      </c>
      <c r="P729" s="244"/>
      <c r="Q729" s="435"/>
      <c r="R729" s="436"/>
      <c r="S729" s="429">
        <f>+IF(+(L729+M729)&gt;=I729,+M729,+(+I729-L729))</f>
        <v>0</v>
      </c>
      <c r="T729" s="315">
        <f>Q729+R729-S729</f>
        <v>0</v>
      </c>
      <c r="U729" s="436"/>
      <c r="V729" s="436"/>
      <c r="W729" s="253"/>
      <c r="X729" s="313">
        <f t="shared" si="147"/>
        <v>0</v>
      </c>
    </row>
    <row r="730" spans="2:24" ht="19.5" hidden="1" thickBot="1">
      <c r="B730" s="801">
        <v>5400</v>
      </c>
      <c r="C730" s="967" t="s">
        <v>1027</v>
      </c>
      <c r="D730" s="967"/>
      <c r="E730" s="802"/>
      <c r="F730" s="803"/>
      <c r="G730" s="804"/>
      <c r="H730" s="804"/>
      <c r="I730" s="800">
        <f>F730+G730+H730</f>
        <v>0</v>
      </c>
      <c r="J730" s="243" t="str">
        <f t="shared" si="146"/>
        <v/>
      </c>
      <c r="K730" s="244"/>
      <c r="L730" s="430"/>
      <c r="M730" s="431"/>
      <c r="N730" s="327">
        <f>I730</f>
        <v>0</v>
      </c>
      <c r="O730" s="424">
        <f>L730+M730-N730</f>
        <v>0</v>
      </c>
      <c r="P730" s="244"/>
      <c r="Q730" s="430"/>
      <c r="R730" s="431"/>
      <c r="S730" s="429">
        <f>+IF(+(L730+M730)&gt;=I730,+M730,+(+I730-L730))</f>
        <v>0</v>
      </c>
      <c r="T730" s="315">
        <f>Q730+R730-S730</f>
        <v>0</v>
      </c>
      <c r="U730" s="431"/>
      <c r="V730" s="431"/>
      <c r="W730" s="253"/>
      <c r="X730" s="313">
        <f t="shared" si="147"/>
        <v>0</v>
      </c>
    </row>
    <row r="731" spans="2:24" ht="19.5" hidden="1" thickBot="1">
      <c r="B731" s="794">
        <v>5500</v>
      </c>
      <c r="C731" s="960" t="s">
        <v>1028</v>
      </c>
      <c r="D731" s="960"/>
      <c r="E731" s="795"/>
      <c r="F731" s="796">
        <f>SUM(F732:F735)</f>
        <v>0</v>
      </c>
      <c r="G731" s="797">
        <f>SUM(G732:G735)</f>
        <v>0</v>
      </c>
      <c r="H731" s="797">
        <f>SUM(H732:H735)</f>
        <v>0</v>
      </c>
      <c r="I731" s="797">
        <f>SUM(I732:I735)</f>
        <v>0</v>
      </c>
      <c r="J731" s="243" t="str">
        <f t="shared" si="146"/>
        <v/>
      </c>
      <c r="K731" s="244"/>
      <c r="L731" s="316">
        <f>SUM(L732:L735)</f>
        <v>0</v>
      </c>
      <c r="M731" s="317">
        <f>SUM(M732:M735)</f>
        <v>0</v>
      </c>
      <c r="N731" s="425">
        <f>SUM(N732:N735)</f>
        <v>0</v>
      </c>
      <c r="O731" s="426">
        <f>SUM(O732:O735)</f>
        <v>0</v>
      </c>
      <c r="P731" s="244"/>
      <c r="Q731" s="316">
        <f t="shared" ref="Q731:W731" si="149">SUM(Q732:Q735)</f>
        <v>0</v>
      </c>
      <c r="R731" s="317">
        <f t="shared" si="149"/>
        <v>0</v>
      </c>
      <c r="S731" s="317">
        <f t="shared" si="149"/>
        <v>0</v>
      </c>
      <c r="T731" s="317">
        <f t="shared" si="149"/>
        <v>0</v>
      </c>
      <c r="U731" s="317">
        <f t="shared" si="149"/>
        <v>0</v>
      </c>
      <c r="V731" s="317">
        <f t="shared" si="149"/>
        <v>0</v>
      </c>
      <c r="W731" s="426">
        <f t="shared" si="149"/>
        <v>0</v>
      </c>
      <c r="X731" s="313">
        <f t="shared" si="147"/>
        <v>0</v>
      </c>
    </row>
    <row r="732" spans="2:24" ht="19.5" hidden="1" thickBot="1">
      <c r="B732" s="173"/>
      <c r="C732" s="144">
        <v>5501</v>
      </c>
      <c r="D732" s="163" t="s">
        <v>1029</v>
      </c>
      <c r="E732" s="812"/>
      <c r="F732" s="449"/>
      <c r="G732" s="245"/>
      <c r="H732" s="245"/>
      <c r="I732" s="476">
        <f>F732+G732+H732</f>
        <v>0</v>
      </c>
      <c r="J732" s="243" t="str">
        <f t="shared" si="146"/>
        <v/>
      </c>
      <c r="K732" s="244"/>
      <c r="L732" s="423"/>
      <c r="M732" s="252"/>
      <c r="N732" s="315">
        <f>I732</f>
        <v>0</v>
      </c>
      <c r="O732" s="424">
        <f>L732+M732-N732</f>
        <v>0</v>
      </c>
      <c r="P732" s="244"/>
      <c r="Q732" s="423"/>
      <c r="R732" s="252"/>
      <c r="S732" s="429">
        <f>+IF(+(L732+M732)&gt;=I732,+M732,+(+I732-L732))</f>
        <v>0</v>
      </c>
      <c r="T732" s="315">
        <f>Q732+R732-S732</f>
        <v>0</v>
      </c>
      <c r="U732" s="252"/>
      <c r="V732" s="252"/>
      <c r="W732" s="253"/>
      <c r="X732" s="313">
        <f t="shared" si="147"/>
        <v>0</v>
      </c>
    </row>
    <row r="733" spans="2:24" ht="19.5" hidden="1" thickBot="1">
      <c r="B733" s="173"/>
      <c r="C733" s="137">
        <v>5502</v>
      </c>
      <c r="D733" s="145" t="s">
        <v>1030</v>
      </c>
      <c r="E733" s="812"/>
      <c r="F733" s="449"/>
      <c r="G733" s="245"/>
      <c r="H733" s="245"/>
      <c r="I733" s="476">
        <f>F733+G733+H733</f>
        <v>0</v>
      </c>
      <c r="J733" s="243" t="str">
        <f t="shared" si="146"/>
        <v/>
      </c>
      <c r="K733" s="244"/>
      <c r="L733" s="423"/>
      <c r="M733" s="252"/>
      <c r="N733" s="315">
        <f>I733</f>
        <v>0</v>
      </c>
      <c r="O733" s="424">
        <f>L733+M733-N733</f>
        <v>0</v>
      </c>
      <c r="P733" s="244"/>
      <c r="Q733" s="423"/>
      <c r="R733" s="252"/>
      <c r="S733" s="429">
        <f>+IF(+(L733+M733)&gt;=I733,+M733,+(+I733-L733))</f>
        <v>0</v>
      </c>
      <c r="T733" s="315">
        <f>Q733+R733-S733</f>
        <v>0</v>
      </c>
      <c r="U733" s="252"/>
      <c r="V733" s="252"/>
      <c r="W733" s="253"/>
      <c r="X733" s="313">
        <f t="shared" si="147"/>
        <v>0</v>
      </c>
    </row>
    <row r="734" spans="2:24" ht="19.5" hidden="1" thickBot="1">
      <c r="B734" s="173"/>
      <c r="C734" s="137">
        <v>5503</v>
      </c>
      <c r="D734" s="139" t="s">
        <v>1031</v>
      </c>
      <c r="E734" s="812"/>
      <c r="F734" s="449"/>
      <c r="G734" s="245"/>
      <c r="H734" s="245"/>
      <c r="I734" s="476">
        <f>F734+G734+H734</f>
        <v>0</v>
      </c>
      <c r="J734" s="243" t="str">
        <f t="shared" si="146"/>
        <v/>
      </c>
      <c r="K734" s="244"/>
      <c r="L734" s="423"/>
      <c r="M734" s="252"/>
      <c r="N734" s="315">
        <f>I734</f>
        <v>0</v>
      </c>
      <c r="O734" s="424">
        <f>L734+M734-N734</f>
        <v>0</v>
      </c>
      <c r="P734" s="244"/>
      <c r="Q734" s="423"/>
      <c r="R734" s="252"/>
      <c r="S734" s="429">
        <f>+IF(+(L734+M734)&gt;=I734,+M734,+(+I734-L734))</f>
        <v>0</v>
      </c>
      <c r="T734" s="315">
        <f>Q734+R734-S734</f>
        <v>0</v>
      </c>
      <c r="U734" s="252"/>
      <c r="V734" s="252"/>
      <c r="W734" s="253"/>
      <c r="X734" s="313">
        <f t="shared" si="147"/>
        <v>0</v>
      </c>
    </row>
    <row r="735" spans="2:24" ht="19.5" hidden="1" thickBot="1">
      <c r="B735" s="173"/>
      <c r="C735" s="137">
        <v>5504</v>
      </c>
      <c r="D735" s="145" t="s">
        <v>1032</v>
      </c>
      <c r="E735" s="812"/>
      <c r="F735" s="449"/>
      <c r="G735" s="245"/>
      <c r="H735" s="245"/>
      <c r="I735" s="476">
        <f>F735+G735+H735</f>
        <v>0</v>
      </c>
      <c r="J735" s="243" t="str">
        <f t="shared" si="146"/>
        <v/>
      </c>
      <c r="K735" s="244"/>
      <c r="L735" s="423"/>
      <c r="M735" s="252"/>
      <c r="N735" s="315">
        <f>I735</f>
        <v>0</v>
      </c>
      <c r="O735" s="424">
        <f>L735+M735-N735</f>
        <v>0</v>
      </c>
      <c r="P735" s="244"/>
      <c r="Q735" s="423"/>
      <c r="R735" s="252"/>
      <c r="S735" s="429">
        <f>+IF(+(L735+M735)&gt;=I735,+M735,+(+I735-L735))</f>
        <v>0</v>
      </c>
      <c r="T735" s="315">
        <f>Q735+R735-S735</f>
        <v>0</v>
      </c>
      <c r="U735" s="252"/>
      <c r="V735" s="252"/>
      <c r="W735" s="253"/>
      <c r="X735" s="313">
        <f t="shared" si="147"/>
        <v>0</v>
      </c>
    </row>
    <row r="736" spans="2:24" ht="19.5" hidden="1" thickBot="1">
      <c r="B736" s="794">
        <v>5700</v>
      </c>
      <c r="C736" s="968" t="s">
        <v>1033</v>
      </c>
      <c r="D736" s="969"/>
      <c r="E736" s="802"/>
      <c r="F736" s="781">
        <v>0</v>
      </c>
      <c r="G736" s="781">
        <v>0</v>
      </c>
      <c r="H736" s="781">
        <v>0</v>
      </c>
      <c r="I736" s="806">
        <f>SUM(I737:I739)</f>
        <v>0</v>
      </c>
      <c r="J736" s="243" t="str">
        <f t="shared" si="146"/>
        <v/>
      </c>
      <c r="K736" s="244"/>
      <c r="L736" s="326">
        <f>SUM(L737:L739)</f>
        <v>0</v>
      </c>
      <c r="M736" s="327">
        <f>SUM(M737:M739)</f>
        <v>0</v>
      </c>
      <c r="N736" s="432">
        <f>SUM(N737:N738)</f>
        <v>0</v>
      </c>
      <c r="O736" s="433">
        <f>SUM(O737:O739)</f>
        <v>0</v>
      </c>
      <c r="P736" s="244"/>
      <c r="Q736" s="326">
        <f>SUM(Q737:Q739)</f>
        <v>0</v>
      </c>
      <c r="R736" s="327">
        <f>SUM(R737:R739)</f>
        <v>0</v>
      </c>
      <c r="S736" s="327">
        <f>SUM(S737:S739)</f>
        <v>0</v>
      </c>
      <c r="T736" s="327">
        <f>SUM(T737:T739)</f>
        <v>0</v>
      </c>
      <c r="U736" s="327">
        <f>SUM(U737:U739)</f>
        <v>0</v>
      </c>
      <c r="V736" s="327">
        <f>SUM(V737:V738)</f>
        <v>0</v>
      </c>
      <c r="W736" s="433">
        <f>SUM(W737:W739)</f>
        <v>0</v>
      </c>
      <c r="X736" s="313">
        <f t="shared" si="147"/>
        <v>0</v>
      </c>
    </row>
    <row r="737" spans="2:24" ht="19.5" hidden="1" thickBot="1">
      <c r="B737" s="175"/>
      <c r="C737" s="176">
        <v>5701</v>
      </c>
      <c r="D737" s="177" t="s">
        <v>1034</v>
      </c>
      <c r="E737" s="813"/>
      <c r="F737" s="700">
        <v>0</v>
      </c>
      <c r="G737" s="700">
        <v>0</v>
      </c>
      <c r="H737" s="700">
        <v>0</v>
      </c>
      <c r="I737" s="476">
        <f>F737+G737+H737</f>
        <v>0</v>
      </c>
      <c r="J737" s="243" t="str">
        <f t="shared" si="146"/>
        <v/>
      </c>
      <c r="K737" s="244"/>
      <c r="L737" s="435"/>
      <c r="M737" s="436"/>
      <c r="N737" s="330">
        <f>I737</f>
        <v>0</v>
      </c>
      <c r="O737" s="424">
        <f>L737+M737-N737</f>
        <v>0</v>
      </c>
      <c r="P737" s="244"/>
      <c r="Q737" s="435"/>
      <c r="R737" s="436"/>
      <c r="S737" s="429">
        <f>+IF(+(L737+M737)&gt;=I737,+M737,+(+I737-L737))</f>
        <v>0</v>
      </c>
      <c r="T737" s="315">
        <f>Q737+R737-S737</f>
        <v>0</v>
      </c>
      <c r="U737" s="436"/>
      <c r="V737" s="436"/>
      <c r="W737" s="253"/>
      <c r="X737" s="313">
        <f t="shared" si="147"/>
        <v>0</v>
      </c>
    </row>
    <row r="738" spans="2:24" ht="19.5" hidden="1" thickBot="1">
      <c r="B738" s="175"/>
      <c r="C738" s="180">
        <v>5702</v>
      </c>
      <c r="D738" s="181" t="s">
        <v>1035</v>
      </c>
      <c r="E738" s="813"/>
      <c r="F738" s="700">
        <v>0</v>
      </c>
      <c r="G738" s="700">
        <v>0</v>
      </c>
      <c r="H738" s="700">
        <v>0</v>
      </c>
      <c r="I738" s="476">
        <f>F738+G738+H738</f>
        <v>0</v>
      </c>
      <c r="J738" s="243" t="str">
        <f t="shared" si="146"/>
        <v/>
      </c>
      <c r="K738" s="244"/>
      <c r="L738" s="435"/>
      <c r="M738" s="436"/>
      <c r="N738" s="330">
        <f>I738</f>
        <v>0</v>
      </c>
      <c r="O738" s="424">
        <f>L738+M738-N738</f>
        <v>0</v>
      </c>
      <c r="P738" s="244"/>
      <c r="Q738" s="435"/>
      <c r="R738" s="436"/>
      <c r="S738" s="429">
        <f>+IF(+(L738+M738)&gt;=I738,+M738,+(+I738-L738))</f>
        <v>0</v>
      </c>
      <c r="T738" s="315">
        <f>Q738+R738-S738</f>
        <v>0</v>
      </c>
      <c r="U738" s="436"/>
      <c r="V738" s="436"/>
      <c r="W738" s="253"/>
      <c r="X738" s="313">
        <f t="shared" si="147"/>
        <v>0</v>
      </c>
    </row>
    <row r="739" spans="2:24" ht="19.5" hidden="1" thickBot="1">
      <c r="B739" s="136"/>
      <c r="C739" s="182">
        <v>4071</v>
      </c>
      <c r="D739" s="464" t="s">
        <v>1036</v>
      </c>
      <c r="E739" s="812"/>
      <c r="F739" s="700">
        <v>0</v>
      </c>
      <c r="G739" s="700">
        <v>0</v>
      </c>
      <c r="H739" s="700">
        <v>0</v>
      </c>
      <c r="I739" s="476">
        <f>F739+G739+H739</f>
        <v>0</v>
      </c>
      <c r="J739" s="243" t="str">
        <f t="shared" si="146"/>
        <v/>
      </c>
      <c r="K739" s="244"/>
      <c r="L739" s="821"/>
      <c r="M739" s="775"/>
      <c r="N739" s="775"/>
      <c r="O739" s="822"/>
      <c r="P739" s="244"/>
      <c r="Q739" s="771"/>
      <c r="R739" s="775"/>
      <c r="S739" s="775"/>
      <c r="T739" s="775"/>
      <c r="U739" s="775"/>
      <c r="V739" s="775"/>
      <c r="W739" s="819"/>
      <c r="X739" s="313">
        <f t="shared" si="147"/>
        <v>0</v>
      </c>
    </row>
    <row r="740" spans="2:24" ht="16.5" hidden="1" thickBot="1">
      <c r="B740" s="173"/>
      <c r="C740" s="183"/>
      <c r="D740" s="334"/>
      <c r="E740" s="814"/>
      <c r="F740" s="248"/>
      <c r="G740" s="248"/>
      <c r="H740" s="248"/>
      <c r="I740" s="249"/>
      <c r="J740" s="243" t="str">
        <f t="shared" si="146"/>
        <v/>
      </c>
      <c r="K740" s="244"/>
      <c r="L740" s="437"/>
      <c r="M740" s="438"/>
      <c r="N740" s="323"/>
      <c r="O740" s="324"/>
      <c r="P740" s="244"/>
      <c r="Q740" s="437"/>
      <c r="R740" s="438"/>
      <c r="S740" s="323"/>
      <c r="T740" s="323"/>
      <c r="U740" s="438"/>
      <c r="V740" s="323"/>
      <c r="W740" s="324"/>
      <c r="X740" s="324"/>
    </row>
    <row r="741" spans="2:24" ht="19.5" hidden="1" thickBot="1">
      <c r="B741" s="807">
        <v>98</v>
      </c>
      <c r="C741" s="957" t="s">
        <v>1037</v>
      </c>
      <c r="D741" s="958"/>
      <c r="E741" s="795"/>
      <c r="F741" s="798"/>
      <c r="G741" s="799"/>
      <c r="H741" s="799"/>
      <c r="I741" s="800">
        <f>F741+G741+H741</f>
        <v>0</v>
      </c>
      <c r="J741" s="243" t="str">
        <f t="shared" si="146"/>
        <v/>
      </c>
      <c r="K741" s="244"/>
      <c r="L741" s="428"/>
      <c r="M741" s="254"/>
      <c r="N741" s="317">
        <f>I741</f>
        <v>0</v>
      </c>
      <c r="O741" s="424">
        <f>L741+M741-N741</f>
        <v>0</v>
      </c>
      <c r="P741" s="244"/>
      <c r="Q741" s="428"/>
      <c r="R741" s="254"/>
      <c r="S741" s="429">
        <f>+IF(+(L741+M741)&gt;=I741,+M741,+(+I741-L741))</f>
        <v>0</v>
      </c>
      <c r="T741" s="315">
        <f>Q741+R741-S741</f>
        <v>0</v>
      </c>
      <c r="U741" s="254"/>
      <c r="V741" s="254"/>
      <c r="W741" s="253"/>
      <c r="X741" s="313">
        <f>T741-U741-V741-W741</f>
        <v>0</v>
      </c>
    </row>
    <row r="742" spans="2:24" ht="16.5" hidden="1" thickBot="1">
      <c r="B742" s="184"/>
      <c r="C742" s="335" t="s">
        <v>1038</v>
      </c>
      <c r="D742" s="336"/>
      <c r="E742" s="395"/>
      <c r="F742" s="395"/>
      <c r="G742" s="395"/>
      <c r="H742" s="395"/>
      <c r="I742" s="337"/>
      <c r="J742" s="243" t="str">
        <f t="shared" si="146"/>
        <v/>
      </c>
      <c r="K742" s="244"/>
      <c r="L742" s="338"/>
      <c r="M742" s="339"/>
      <c r="N742" s="339"/>
      <c r="O742" s="340"/>
      <c r="P742" s="244"/>
      <c r="Q742" s="338"/>
      <c r="R742" s="339"/>
      <c r="S742" s="339"/>
      <c r="T742" s="339"/>
      <c r="U742" s="339"/>
      <c r="V742" s="339"/>
      <c r="W742" s="340"/>
      <c r="X742" s="340"/>
    </row>
    <row r="743" spans="2:24" ht="16.5" hidden="1" thickBot="1">
      <c r="B743" s="184"/>
      <c r="C743" s="341" t="s">
        <v>1039</v>
      </c>
      <c r="D743" s="334"/>
      <c r="E743" s="384"/>
      <c r="F743" s="384"/>
      <c r="G743" s="384"/>
      <c r="H743" s="384"/>
      <c r="I743" s="307"/>
      <c r="J743" s="243" t="str">
        <f t="shared" si="146"/>
        <v/>
      </c>
      <c r="K743" s="244"/>
      <c r="L743" s="342"/>
      <c r="M743" s="343"/>
      <c r="N743" s="343"/>
      <c r="O743" s="344"/>
      <c r="P743" s="244"/>
      <c r="Q743" s="342"/>
      <c r="R743" s="343"/>
      <c r="S743" s="343"/>
      <c r="T743" s="343"/>
      <c r="U743" s="343"/>
      <c r="V743" s="343"/>
      <c r="W743" s="344"/>
      <c r="X743" s="344"/>
    </row>
    <row r="744" spans="2:24" ht="16.5" hidden="1" thickBot="1">
      <c r="B744" s="185"/>
      <c r="C744" s="345" t="s">
        <v>1709</v>
      </c>
      <c r="D744" s="346"/>
      <c r="E744" s="396"/>
      <c r="F744" s="396"/>
      <c r="G744" s="396"/>
      <c r="H744" s="396"/>
      <c r="I744" s="309"/>
      <c r="J744" s="243" t="str">
        <f t="shared" si="146"/>
        <v/>
      </c>
      <c r="K744" s="244"/>
      <c r="L744" s="347"/>
      <c r="M744" s="348"/>
      <c r="N744" s="348"/>
      <c r="O744" s="349"/>
      <c r="P744" s="244"/>
      <c r="Q744" s="347"/>
      <c r="R744" s="348"/>
      <c r="S744" s="348"/>
      <c r="T744" s="348"/>
      <c r="U744" s="348"/>
      <c r="V744" s="348"/>
      <c r="W744" s="349"/>
      <c r="X744" s="349"/>
    </row>
    <row r="745" spans="2:24" ht="19.5" thickBot="1">
      <c r="B745" s="715"/>
      <c r="C745" s="716" t="s">
        <v>1258</v>
      </c>
      <c r="D745" s="717" t="s">
        <v>1040</v>
      </c>
      <c r="E745" s="808"/>
      <c r="F745" s="808">
        <f>SUM(F630,F633,F639,F647,F648,F666,F670,F676,F679,F680,F681,F682,F683,F692,F698,F699,F700,F701,F708,F712,F713,F714,F715,F718,F719,F727,F730,F731,F736)+F741</f>
        <v>120673</v>
      </c>
      <c r="G745" s="808">
        <f>SUM(G630,G633,G639,G647,G648,G666,G670,G676,G679,G680,G681,G682,G683,G692,G698,G699,G700,G701,G708,G712,G713,G714,G715,G718,G719,G727,G730,G731,G736)+G741</f>
        <v>0</v>
      </c>
      <c r="H745" s="808">
        <f>SUM(H630,H633,H639,H647,H648,H666,H670,H676,H679,H680,H681,H682,H683,H692,H698,H699,H700,H701,H708,H712,H713,H714,H715,H718,H719,H727,H730,H731,H736)+H741</f>
        <v>0</v>
      </c>
      <c r="I745" s="808">
        <f>SUM(I630,I633,I639,I647,I648,I666,I670,I676,I679,I680,I681,I682,I683,I692,I698,I699,I700,I701,I708,I712,I713,I714,I715,I718,I719,I727,I730,I731,I736)+I741</f>
        <v>120673</v>
      </c>
      <c r="J745" s="243">
        <f t="shared" si="146"/>
        <v>1</v>
      </c>
      <c r="K745" s="439" t="str">
        <f>LEFT(C627,1)</f>
        <v>3</v>
      </c>
      <c r="L745" s="276">
        <f>SUM(L630,L633,L639,L647,L648,L666,L670,L676,L679,L680,L681,L682,L683,L692,L698,L699,L700,L701,L708,L712,L713,L714,L715,L718,L719,L727,L730,L731,L736)+L741</f>
        <v>0</v>
      </c>
      <c r="M745" s="276">
        <f>SUM(M630,M633,M639,M647,M648,M666,M670,M676,M679,M680,M681,M682,M683,M692,M698,M699,M700,M701,M708,M712,M713,M714,M715,M718,M719,M727,M730,M731,M736)+M741</f>
        <v>0</v>
      </c>
      <c r="N745" s="276">
        <f>SUM(N630,N633,N639,N647,N648,N666,N670,N676,N679,N680,N681,N682,N683,N692,N698,N699,N700,N701,N708,N712,N713,N714,N715,N718,N719,N727,N730,N731,N736)+N741</f>
        <v>120673</v>
      </c>
      <c r="O745" s="276">
        <f>SUM(O630,O633,O639,O647,O648,O666,O670,O676,O679,O680,O681,O682,O683,O692,O698,O699,O700,O701,O708,O712,O713,O714,O715,O718,O719,O727,O730,O731,O736)+O741</f>
        <v>-120673</v>
      </c>
      <c r="P745" s="222"/>
      <c r="Q745" s="276">
        <f t="shared" ref="Q745:W745" si="150">SUM(Q630,Q633,Q639,Q647,Q648,Q666,Q670,Q676,Q679,Q680,Q681,Q682,Q683,Q692,Q698,Q699,Q700,Q701,Q708,Q712,Q713,Q714,Q715,Q718,Q719,Q727,Q730,Q731,Q736)+Q741</f>
        <v>0</v>
      </c>
      <c r="R745" s="276">
        <f t="shared" si="150"/>
        <v>0</v>
      </c>
      <c r="S745" s="276">
        <f t="shared" si="150"/>
        <v>64972</v>
      </c>
      <c r="T745" s="276">
        <f t="shared" si="150"/>
        <v>-64972</v>
      </c>
      <c r="U745" s="276">
        <f t="shared" si="150"/>
        <v>0</v>
      </c>
      <c r="V745" s="276">
        <f t="shared" si="150"/>
        <v>0</v>
      </c>
      <c r="W745" s="276">
        <f t="shared" si="150"/>
        <v>0</v>
      </c>
      <c r="X745" s="313">
        <f>T745-U745-V745-W745</f>
        <v>-64972</v>
      </c>
    </row>
    <row r="746" spans="2:24">
      <c r="B746" s="660" t="s">
        <v>32</v>
      </c>
      <c r="C746" s="186"/>
      <c r="I746" s="219"/>
      <c r="J746" s="221">
        <f>J745</f>
        <v>1</v>
      </c>
      <c r="P746"/>
    </row>
    <row r="747" spans="2:24">
      <c r="B747" s="392"/>
      <c r="C747" s="392"/>
      <c r="D747" s="393"/>
      <c r="E747" s="392"/>
      <c r="F747" s="392"/>
      <c r="G747" s="392"/>
      <c r="H747" s="392"/>
      <c r="I747" s="394"/>
      <c r="J747" s="221">
        <f>J745</f>
        <v>1</v>
      </c>
      <c r="L747" s="392"/>
      <c r="M747" s="392"/>
      <c r="N747" s="394"/>
      <c r="O747" s="394"/>
      <c r="P747" s="394"/>
      <c r="Q747" s="392"/>
      <c r="R747" s="392"/>
      <c r="S747" s="394"/>
      <c r="T747" s="394"/>
      <c r="U747" s="392"/>
      <c r="V747" s="394"/>
      <c r="W747" s="394"/>
      <c r="X747" s="394"/>
    </row>
    <row r="748" spans="2:24" ht="18.75" hidden="1">
      <c r="B748" s="402"/>
      <c r="C748" s="402"/>
      <c r="D748" s="402"/>
      <c r="E748" s="402"/>
      <c r="F748" s="402"/>
      <c r="G748" s="402"/>
      <c r="H748" s="402"/>
      <c r="I748" s="484"/>
      <c r="J748" s="440">
        <f>(IF(E745&lt;&gt;0,$G$2,IF(I745&lt;&gt;0,$G$2,"")))</f>
        <v>0</v>
      </c>
    </row>
    <row r="749" spans="2:24" ht="18.75" hidden="1">
      <c r="B749" s="402"/>
      <c r="C749" s="402"/>
      <c r="D749" s="474"/>
      <c r="E749" s="402"/>
      <c r="F749" s="402"/>
      <c r="G749" s="402"/>
      <c r="H749" s="402"/>
      <c r="I749" s="484"/>
      <c r="J749" s="440" t="str">
        <f>(IF(E746&lt;&gt;0,$G$2,IF(I746&lt;&gt;0,$G$2,"")))</f>
        <v/>
      </c>
    </row>
    <row r="750" spans="2:24">
      <c r="E750" s="278"/>
      <c r="F750" s="278"/>
      <c r="G750" s="278"/>
      <c r="H750" s="278"/>
      <c r="I750" s="282"/>
      <c r="J750" s="221">
        <f>(IF($E883&lt;&gt;0,$J$2,IF($I883&lt;&gt;0,$J$2,"")))</f>
        <v>1</v>
      </c>
      <c r="L750" s="278"/>
      <c r="M750" s="278"/>
      <c r="N750" s="282"/>
      <c r="O750" s="282"/>
      <c r="P750" s="282"/>
      <c r="Q750" s="278"/>
      <c r="R750" s="278"/>
      <c r="S750" s="282"/>
      <c r="T750" s="282"/>
      <c r="U750" s="278"/>
      <c r="V750" s="282"/>
      <c r="W750" s="282"/>
    </row>
    <row r="751" spans="2:24">
      <c r="C751" s="227"/>
      <c r="D751" s="228"/>
      <c r="E751" s="278"/>
      <c r="F751" s="278"/>
      <c r="G751" s="278"/>
      <c r="H751" s="278"/>
      <c r="I751" s="282"/>
      <c r="J751" s="221">
        <f>(IF($E883&lt;&gt;0,$J$2,IF($I883&lt;&gt;0,$J$2,"")))</f>
        <v>1</v>
      </c>
      <c r="L751" s="278"/>
      <c r="M751" s="278"/>
      <c r="N751" s="282"/>
      <c r="O751" s="282"/>
      <c r="P751" s="282"/>
      <c r="Q751" s="278"/>
      <c r="R751" s="278"/>
      <c r="S751" s="282"/>
      <c r="T751" s="282"/>
      <c r="U751" s="278"/>
      <c r="V751" s="282"/>
      <c r="W751" s="282"/>
    </row>
    <row r="752" spans="2:24">
      <c r="B752" s="942" t="str">
        <f>$B$7</f>
        <v>БЮДЖЕТ - НАЧАЛЕН ПЛАН
ПО ПЪЛНА ЕДИННА БЮДЖЕТНА КЛАСИФИКАЦИЯ</v>
      </c>
      <c r="C752" s="943"/>
      <c r="D752" s="943"/>
      <c r="E752" s="278"/>
      <c r="F752" s="278"/>
      <c r="G752" s="278"/>
      <c r="H752" s="278"/>
      <c r="I752" s="282"/>
      <c r="J752" s="221">
        <f>(IF($E883&lt;&gt;0,$J$2,IF($I883&lt;&gt;0,$J$2,"")))</f>
        <v>1</v>
      </c>
      <c r="L752" s="278"/>
      <c r="M752" s="278"/>
      <c r="N752" s="282"/>
      <c r="O752" s="282"/>
      <c r="P752" s="282"/>
      <c r="Q752" s="278"/>
      <c r="R752" s="278"/>
      <c r="S752" s="282"/>
      <c r="T752" s="282"/>
      <c r="U752" s="278"/>
      <c r="V752" s="282"/>
      <c r="W752" s="282"/>
    </row>
    <row r="753" spans="2:24">
      <c r="C753" s="227"/>
      <c r="D753" s="228"/>
      <c r="E753" s="279" t="s">
        <v>1677</v>
      </c>
      <c r="F753" s="279" t="s">
        <v>1545</v>
      </c>
      <c r="G753" s="278"/>
      <c r="H753" s="278"/>
      <c r="I753" s="282"/>
      <c r="J753" s="221">
        <f>(IF($E883&lt;&gt;0,$J$2,IF($I883&lt;&gt;0,$J$2,"")))</f>
        <v>1</v>
      </c>
      <c r="L753" s="278"/>
      <c r="M753" s="278"/>
      <c r="N753" s="282"/>
      <c r="O753" s="282"/>
      <c r="P753" s="282"/>
      <c r="Q753" s="278"/>
      <c r="R753" s="278"/>
      <c r="S753" s="282"/>
      <c r="T753" s="282"/>
      <c r="U753" s="278"/>
      <c r="V753" s="282"/>
      <c r="W753" s="282"/>
    </row>
    <row r="754" spans="2:24" ht="18.75">
      <c r="B754" s="944" t="str">
        <f>$B$9</f>
        <v>ОУ"ХР.БОТЕВ"с.ЛЕВКА</v>
      </c>
      <c r="C754" s="945"/>
      <c r="D754" s="946"/>
      <c r="E754" s="686">
        <f>$E$9</f>
        <v>44197</v>
      </c>
      <c r="F754" s="687">
        <f>$F$9</f>
        <v>44561</v>
      </c>
      <c r="G754" s="278"/>
      <c r="H754" s="278"/>
      <c r="I754" s="282"/>
      <c r="J754" s="221">
        <f>(IF($E883&lt;&gt;0,$J$2,IF($I883&lt;&gt;0,$J$2,"")))</f>
        <v>1</v>
      </c>
      <c r="L754" s="278"/>
      <c r="M754" s="278"/>
      <c r="N754" s="282"/>
      <c r="O754" s="282"/>
      <c r="P754" s="282"/>
      <c r="Q754" s="278"/>
      <c r="R754" s="278"/>
      <c r="S754" s="282"/>
      <c r="T754" s="282"/>
      <c r="U754" s="278"/>
      <c r="V754" s="282"/>
      <c r="W754" s="282"/>
    </row>
    <row r="755" spans="2:24">
      <c r="B755" s="230" t="str">
        <f>$B$10</f>
        <v>(наименование на разпоредителя с бюджет)</v>
      </c>
      <c r="E755" s="278"/>
      <c r="F755" s="280">
        <f>$F$10</f>
        <v>0</v>
      </c>
      <c r="G755" s="278"/>
      <c r="H755" s="278"/>
      <c r="I755" s="282"/>
      <c r="J755" s="221">
        <f>(IF($E883&lt;&gt;0,$J$2,IF($I883&lt;&gt;0,$J$2,"")))</f>
        <v>1</v>
      </c>
      <c r="L755" s="278"/>
      <c r="M755" s="278"/>
      <c r="N755" s="282"/>
      <c r="O755" s="282"/>
      <c r="P755" s="282"/>
      <c r="Q755" s="278"/>
      <c r="R755" s="278"/>
      <c r="S755" s="282"/>
      <c r="T755" s="282"/>
      <c r="U755" s="278"/>
      <c r="V755" s="282"/>
      <c r="W755" s="282"/>
    </row>
    <row r="756" spans="2:24">
      <c r="B756" s="230"/>
      <c r="E756" s="281"/>
      <c r="F756" s="278"/>
      <c r="G756" s="278"/>
      <c r="H756" s="278"/>
      <c r="I756" s="282"/>
      <c r="J756" s="221">
        <f>(IF($E883&lt;&gt;0,$J$2,IF($I883&lt;&gt;0,$J$2,"")))</f>
        <v>1</v>
      </c>
      <c r="L756" s="278"/>
      <c r="M756" s="278"/>
      <c r="N756" s="282"/>
      <c r="O756" s="282"/>
      <c r="P756" s="282"/>
      <c r="Q756" s="278"/>
      <c r="R756" s="278"/>
      <c r="S756" s="282"/>
      <c r="T756" s="282"/>
      <c r="U756" s="278"/>
      <c r="V756" s="282"/>
      <c r="W756" s="282"/>
    </row>
    <row r="757" spans="2:24" ht="19.5">
      <c r="B757" s="916" t="str">
        <f>$B$12</f>
        <v>Свиленград</v>
      </c>
      <c r="C757" s="917"/>
      <c r="D757" s="918"/>
      <c r="E757" s="229" t="s">
        <v>1678</v>
      </c>
      <c r="F757" s="688" t="str">
        <f>$F$12</f>
        <v>7606</v>
      </c>
      <c r="G757" s="278"/>
      <c r="H757" s="278"/>
      <c r="I757" s="282"/>
      <c r="J757" s="221">
        <f>(IF($E883&lt;&gt;0,$J$2,IF($I883&lt;&gt;0,$J$2,"")))</f>
        <v>1</v>
      </c>
      <c r="L757" s="278"/>
      <c r="M757" s="278"/>
      <c r="N757" s="282"/>
      <c r="O757" s="282"/>
      <c r="P757" s="282"/>
      <c r="Q757" s="278"/>
      <c r="R757" s="278"/>
      <c r="S757" s="282"/>
      <c r="T757" s="282"/>
      <c r="U757" s="278"/>
      <c r="V757" s="282"/>
      <c r="W757" s="282"/>
    </row>
    <row r="758" spans="2:24">
      <c r="B758" s="689" t="str">
        <f>$B$13</f>
        <v>(наименование на първостепенния разпоредител с бюджет)</v>
      </c>
      <c r="E758" s="281" t="s">
        <v>1679</v>
      </c>
      <c r="F758" s="278"/>
      <c r="G758" s="278"/>
      <c r="H758" s="278"/>
      <c r="I758" s="282"/>
      <c r="J758" s="221">
        <f>(IF($E883&lt;&gt;0,$J$2,IF($I883&lt;&gt;0,$J$2,"")))</f>
        <v>1</v>
      </c>
      <c r="L758" s="278"/>
      <c r="M758" s="278"/>
      <c r="N758" s="282"/>
      <c r="O758" s="282"/>
      <c r="P758" s="282"/>
      <c r="Q758" s="278"/>
      <c r="R758" s="278"/>
      <c r="S758" s="282"/>
      <c r="T758" s="282"/>
      <c r="U758" s="278"/>
      <c r="V758" s="282"/>
      <c r="W758" s="282"/>
    </row>
    <row r="759" spans="2:24" ht="18.75">
      <c r="B759" s="230"/>
      <c r="D759" s="441"/>
      <c r="E759" s="277"/>
      <c r="F759" s="277"/>
      <c r="G759" s="277"/>
      <c r="H759" s="277"/>
      <c r="I759" s="384"/>
      <c r="J759" s="221">
        <f>(IF($E883&lt;&gt;0,$J$2,IF($I883&lt;&gt;0,$J$2,"")))</f>
        <v>1</v>
      </c>
      <c r="L759" s="278"/>
      <c r="M759" s="278"/>
      <c r="N759" s="282"/>
      <c r="O759" s="282"/>
      <c r="P759" s="282"/>
      <c r="Q759" s="278"/>
      <c r="R759" s="278"/>
      <c r="S759" s="282"/>
      <c r="T759" s="282"/>
      <c r="U759" s="278"/>
      <c r="V759" s="282"/>
      <c r="W759" s="282"/>
    </row>
    <row r="760" spans="2:24" ht="16.5" thickBot="1">
      <c r="C760" s="227"/>
      <c r="D760" s="228"/>
      <c r="E760" s="278"/>
      <c r="F760" s="281"/>
      <c r="G760" s="281"/>
      <c r="H760" s="281"/>
      <c r="I760" s="284" t="s">
        <v>1680</v>
      </c>
      <c r="J760" s="221">
        <f>(IF($E883&lt;&gt;0,$J$2,IF($I883&lt;&gt;0,$J$2,"")))</f>
        <v>1</v>
      </c>
      <c r="L760" s="283" t="s">
        <v>91</v>
      </c>
      <c r="M760" s="278"/>
      <c r="N760" s="282"/>
      <c r="O760" s="284" t="s">
        <v>1680</v>
      </c>
      <c r="P760" s="282"/>
      <c r="Q760" s="283" t="s">
        <v>92</v>
      </c>
      <c r="R760" s="278"/>
      <c r="S760" s="282"/>
      <c r="T760" s="284" t="s">
        <v>1680</v>
      </c>
      <c r="U760" s="278"/>
      <c r="V760" s="282"/>
      <c r="W760" s="284" t="s">
        <v>1680</v>
      </c>
    </row>
    <row r="761" spans="2:24" ht="19.5" thickBot="1">
      <c r="B761" s="782"/>
      <c r="C761" s="783"/>
      <c r="D761" s="784" t="s">
        <v>1071</v>
      </c>
      <c r="E761" s="785"/>
      <c r="F761" s="972" t="s">
        <v>1481</v>
      </c>
      <c r="G761" s="973"/>
      <c r="H761" s="974"/>
      <c r="I761" s="975"/>
      <c r="J761" s="221">
        <f>(IF($E883&lt;&gt;0,$J$2,IF($I883&lt;&gt;0,$J$2,"")))</f>
        <v>1</v>
      </c>
      <c r="L761" s="931" t="s">
        <v>1800</v>
      </c>
      <c r="M761" s="931" t="s">
        <v>1801</v>
      </c>
      <c r="N761" s="924" t="s">
        <v>1802</v>
      </c>
      <c r="O761" s="924" t="s">
        <v>93</v>
      </c>
      <c r="P761" s="222"/>
      <c r="Q761" s="924" t="s">
        <v>1803</v>
      </c>
      <c r="R761" s="924" t="s">
        <v>1804</v>
      </c>
      <c r="S761" s="924" t="s">
        <v>1815</v>
      </c>
      <c r="T761" s="924" t="s">
        <v>94</v>
      </c>
      <c r="U761" s="409" t="s">
        <v>95</v>
      </c>
      <c r="V761" s="410"/>
      <c r="W761" s="411"/>
      <c r="X761" s="291"/>
    </row>
    <row r="762" spans="2:24" ht="32.25" thickBot="1">
      <c r="B762" s="786" t="s">
        <v>1596</v>
      </c>
      <c r="C762" s="787" t="s">
        <v>1681</v>
      </c>
      <c r="D762" s="788" t="s">
        <v>1072</v>
      </c>
      <c r="E762" s="789"/>
      <c r="F762" s="713" t="s">
        <v>1482</v>
      </c>
      <c r="G762" s="713" t="s">
        <v>1483</v>
      </c>
      <c r="H762" s="713" t="s">
        <v>1480</v>
      </c>
      <c r="I762" s="713" t="s">
        <v>1065</v>
      </c>
      <c r="J762" s="221">
        <f>(IF($E883&lt;&gt;0,$J$2,IF($I883&lt;&gt;0,$J$2,"")))</f>
        <v>1</v>
      </c>
      <c r="L762" s="983"/>
      <c r="M762" s="971"/>
      <c r="N762" s="983"/>
      <c r="O762" s="971"/>
      <c r="P762" s="222"/>
      <c r="Q762" s="980"/>
      <c r="R762" s="980"/>
      <c r="S762" s="980"/>
      <c r="T762" s="980"/>
      <c r="U762" s="412">
        <v>2021</v>
      </c>
      <c r="V762" s="412">
        <v>2022</v>
      </c>
      <c r="W762" s="412" t="s">
        <v>1805</v>
      </c>
      <c r="X762" s="413" t="s">
        <v>96</v>
      </c>
    </row>
    <row r="763" spans="2:24" ht="19.5" thickBot="1">
      <c r="B763" s="612"/>
      <c r="C763" s="397"/>
      <c r="D763" s="295" t="s">
        <v>1260</v>
      </c>
      <c r="E763" s="809"/>
      <c r="F763" s="296"/>
      <c r="G763" s="296"/>
      <c r="H763" s="296"/>
      <c r="I763" s="483"/>
      <c r="J763" s="221">
        <f>(IF($E883&lt;&gt;0,$J$2,IF($I883&lt;&gt;0,$J$2,"")))</f>
        <v>1</v>
      </c>
      <c r="L763" s="297" t="s">
        <v>97</v>
      </c>
      <c r="M763" s="297" t="s">
        <v>98</v>
      </c>
      <c r="N763" s="298" t="s">
        <v>99</v>
      </c>
      <c r="O763" s="298" t="s">
        <v>100</v>
      </c>
      <c r="P763" s="222"/>
      <c r="Q763" s="610" t="s">
        <v>101</v>
      </c>
      <c r="R763" s="610" t="s">
        <v>102</v>
      </c>
      <c r="S763" s="610" t="s">
        <v>103</v>
      </c>
      <c r="T763" s="610" t="s">
        <v>104</v>
      </c>
      <c r="U763" s="610" t="s">
        <v>1042</v>
      </c>
      <c r="V763" s="610" t="s">
        <v>1043</v>
      </c>
      <c r="W763" s="610" t="s">
        <v>1044</v>
      </c>
      <c r="X763" s="414" t="s">
        <v>1045</v>
      </c>
    </row>
    <row r="764" spans="2:24" ht="132" thickBot="1">
      <c r="B764" s="236"/>
      <c r="C764" s="617" t="e">
        <f>VLOOKUP(D764,OP_LIST2,2,FALSE)</f>
        <v>#N/A</v>
      </c>
      <c r="D764" s="618" t="s">
        <v>954</v>
      </c>
      <c r="E764" s="810"/>
      <c r="F764" s="368"/>
      <c r="G764" s="368"/>
      <c r="H764" s="368"/>
      <c r="I764" s="303"/>
      <c r="J764" s="221">
        <f>(IF($E883&lt;&gt;0,$J$2,IF($I883&lt;&gt;0,$J$2,"")))</f>
        <v>1</v>
      </c>
      <c r="L764" s="415" t="s">
        <v>1046</v>
      </c>
      <c r="M764" s="415" t="s">
        <v>1046</v>
      </c>
      <c r="N764" s="415" t="s">
        <v>1047</v>
      </c>
      <c r="O764" s="415" t="s">
        <v>1048</v>
      </c>
      <c r="P764" s="222"/>
      <c r="Q764" s="415" t="s">
        <v>1046</v>
      </c>
      <c r="R764" s="415" t="s">
        <v>1046</v>
      </c>
      <c r="S764" s="415" t="s">
        <v>1073</v>
      </c>
      <c r="T764" s="415" t="s">
        <v>1050</v>
      </c>
      <c r="U764" s="415" t="s">
        <v>1046</v>
      </c>
      <c r="V764" s="415" t="s">
        <v>1046</v>
      </c>
      <c r="W764" s="415" t="s">
        <v>1046</v>
      </c>
      <c r="X764" s="306" t="s">
        <v>1051</v>
      </c>
    </row>
    <row r="765" spans="2:24" ht="19.5" thickBot="1">
      <c r="B765" s="616"/>
      <c r="C765" s="619">
        <f>VLOOKUP(D766,EBK_DEIN2,2,FALSE)</f>
        <v>3322</v>
      </c>
      <c r="D765" s="611" t="s">
        <v>1460</v>
      </c>
      <c r="E765" s="811"/>
      <c r="F765" s="368"/>
      <c r="G765" s="368"/>
      <c r="H765" s="368"/>
      <c r="I765" s="303"/>
      <c r="J765" s="221">
        <f>(IF($E883&lt;&gt;0,$J$2,IF($I883&lt;&gt;0,$J$2,"")))</f>
        <v>1</v>
      </c>
      <c r="L765" s="416"/>
      <c r="M765" s="416"/>
      <c r="N765" s="344"/>
      <c r="O765" s="417"/>
      <c r="P765" s="222"/>
      <c r="Q765" s="416"/>
      <c r="R765" s="416"/>
      <c r="S765" s="344"/>
      <c r="T765" s="417"/>
      <c r="U765" s="416"/>
      <c r="V765" s="344"/>
      <c r="W765" s="417"/>
      <c r="X765" s="418"/>
    </row>
    <row r="766" spans="2:24" ht="18.75">
      <c r="B766" s="419"/>
      <c r="C766" s="238"/>
      <c r="D766" s="523" t="s">
        <v>1730</v>
      </c>
      <c r="E766" s="811"/>
      <c r="F766" s="368"/>
      <c r="G766" s="368"/>
      <c r="H766" s="368"/>
      <c r="I766" s="303"/>
      <c r="J766" s="221">
        <f>(IF($E883&lt;&gt;0,$J$2,IF($I883&lt;&gt;0,$J$2,"")))</f>
        <v>1</v>
      </c>
      <c r="L766" s="416"/>
      <c r="M766" s="416"/>
      <c r="N766" s="344"/>
      <c r="O766" s="420">
        <f>SUMIF(O769:O770,"&lt;0")+SUMIF(O772:O776,"&lt;0")+SUMIF(O778:O785,"&lt;0")+SUMIF(O787:O803,"&lt;0")+SUMIF(O809:O813,"&lt;0")+SUMIF(O815:O820,"&lt;0")+SUMIF(O823:O829,"&lt;0")+SUMIF(O836:O837,"&lt;0")+SUMIF(O840:O845,"&lt;0")+SUMIF(O847:O852,"&lt;0")+SUMIF(O856,"&lt;0")+SUMIF(O858:O864,"&lt;0")+SUMIF(O866:O868,"&lt;0")+SUMIF(O870:O873,"&lt;0")+SUMIF(O875:O876,"&lt;0")+SUMIF(O879,"&lt;0")</f>
        <v>-523961</v>
      </c>
      <c r="P766" s="222"/>
      <c r="Q766" s="416"/>
      <c r="R766" s="416"/>
      <c r="S766" s="344"/>
      <c r="T766" s="420">
        <f>SUMIF(T769:T770,"&lt;0")+SUMIF(T772:T776,"&lt;0")+SUMIF(T778:T785,"&lt;0")+SUMIF(T787:T803,"&lt;0")+SUMIF(T809:T813,"&lt;0")+SUMIF(T815:T820,"&lt;0")+SUMIF(T823:T829,"&lt;0")+SUMIF(T836:T837,"&lt;0")+SUMIF(T840:T845,"&lt;0")+SUMIF(T847:T852,"&lt;0")+SUMIF(T856,"&lt;0")+SUMIF(T858:T864,"&lt;0")+SUMIF(T866:T868,"&lt;0")+SUMIF(T870:T873,"&lt;0")+SUMIF(T875:T876,"&lt;0")+SUMIF(T879,"&lt;0")</f>
        <v>-45190</v>
      </c>
      <c r="U766" s="416"/>
      <c r="V766" s="344"/>
      <c r="W766" s="417"/>
      <c r="X766" s="308"/>
    </row>
    <row r="767" spans="2:24" ht="19.5" thickBot="1">
      <c r="B767" s="354"/>
      <c r="C767" s="238"/>
      <c r="D767" s="292" t="s">
        <v>1074</v>
      </c>
      <c r="E767" s="811"/>
      <c r="F767" s="368"/>
      <c r="G767" s="368"/>
      <c r="H767" s="368"/>
      <c r="I767" s="303"/>
      <c r="J767" s="221">
        <f>(IF($E883&lt;&gt;0,$J$2,IF($I883&lt;&gt;0,$J$2,"")))</f>
        <v>1</v>
      </c>
      <c r="L767" s="416"/>
      <c r="M767" s="416"/>
      <c r="N767" s="344"/>
      <c r="O767" s="417"/>
      <c r="P767" s="222"/>
      <c r="Q767" s="416"/>
      <c r="R767" s="416"/>
      <c r="S767" s="344"/>
      <c r="T767" s="417"/>
      <c r="U767" s="416"/>
      <c r="V767" s="344"/>
      <c r="W767" s="417"/>
      <c r="X767" s="310"/>
    </row>
    <row r="768" spans="2:24" ht="19.5" thickBot="1">
      <c r="B768" s="790">
        <v>100</v>
      </c>
      <c r="C768" s="976" t="s">
        <v>1261</v>
      </c>
      <c r="D768" s="977"/>
      <c r="E768" s="791"/>
      <c r="F768" s="792">
        <f>SUM(F769:F770)</f>
        <v>371584</v>
      </c>
      <c r="G768" s="793">
        <f>SUM(G769:G770)</f>
        <v>0</v>
      </c>
      <c r="H768" s="793">
        <f>SUM(H769:H770)</f>
        <v>0</v>
      </c>
      <c r="I768" s="793">
        <f>SUM(I769:I770)</f>
        <v>371584</v>
      </c>
      <c r="J768" s="243">
        <f t="shared" ref="J768:J799" si="151">(IF($E768&lt;&gt;0,$J$2,IF($I768&lt;&gt;0,$J$2,"")))</f>
        <v>1</v>
      </c>
      <c r="K768" s="244"/>
      <c r="L768" s="311">
        <f>SUM(L769:L770)</f>
        <v>0</v>
      </c>
      <c r="M768" s="312">
        <f>SUM(M769:M770)</f>
        <v>0</v>
      </c>
      <c r="N768" s="421">
        <f>SUM(N769:N770)</f>
        <v>371584</v>
      </c>
      <c r="O768" s="422">
        <f>SUM(O769:O770)</f>
        <v>-371584</v>
      </c>
      <c r="P768" s="244"/>
      <c r="Q768" s="815"/>
      <c r="R768" s="816"/>
      <c r="S768" s="817"/>
      <c r="T768" s="816"/>
      <c r="U768" s="816"/>
      <c r="V768" s="816"/>
      <c r="W768" s="818"/>
      <c r="X768" s="313">
        <f t="shared" ref="X768:X799" si="152">T768-U768-V768-W768</f>
        <v>0</v>
      </c>
    </row>
    <row r="769" spans="2:24" ht="19.5" thickBot="1">
      <c r="B769" s="140"/>
      <c r="C769" s="144">
        <v>101</v>
      </c>
      <c r="D769" s="138" t="s">
        <v>1262</v>
      </c>
      <c r="E769" s="812"/>
      <c r="F769" s="449">
        <v>371584</v>
      </c>
      <c r="G769" s="245"/>
      <c r="H769" s="245"/>
      <c r="I769" s="476">
        <f>F769+G769+H769</f>
        <v>371584</v>
      </c>
      <c r="J769" s="243">
        <f t="shared" si="151"/>
        <v>1</v>
      </c>
      <c r="K769" s="244"/>
      <c r="L769" s="423"/>
      <c r="M769" s="252"/>
      <c r="N769" s="315">
        <f>I769</f>
        <v>371584</v>
      </c>
      <c r="O769" s="424">
        <f>L769+M769-N769</f>
        <v>-371584</v>
      </c>
      <c r="P769" s="244"/>
      <c r="Q769" s="771"/>
      <c r="R769" s="775"/>
      <c r="S769" s="775"/>
      <c r="T769" s="775"/>
      <c r="U769" s="775"/>
      <c r="V769" s="775"/>
      <c r="W769" s="819"/>
      <c r="X769" s="313">
        <f t="shared" si="152"/>
        <v>0</v>
      </c>
    </row>
    <row r="770" spans="2:24" ht="19.5" hidden="1" thickBot="1">
      <c r="B770" s="140"/>
      <c r="C770" s="137">
        <v>102</v>
      </c>
      <c r="D770" s="139" t="s">
        <v>1263</v>
      </c>
      <c r="E770" s="812"/>
      <c r="F770" s="449"/>
      <c r="G770" s="245"/>
      <c r="H770" s="245"/>
      <c r="I770" s="476">
        <f>F770+G770+H770</f>
        <v>0</v>
      </c>
      <c r="J770" s="243" t="str">
        <f t="shared" si="151"/>
        <v/>
      </c>
      <c r="K770" s="244"/>
      <c r="L770" s="423"/>
      <c r="M770" s="252"/>
      <c r="N770" s="315">
        <f>I770</f>
        <v>0</v>
      </c>
      <c r="O770" s="424">
        <f>L770+M770-N770</f>
        <v>0</v>
      </c>
      <c r="P770" s="244"/>
      <c r="Q770" s="771"/>
      <c r="R770" s="775"/>
      <c r="S770" s="775"/>
      <c r="T770" s="775"/>
      <c r="U770" s="775"/>
      <c r="V770" s="775"/>
      <c r="W770" s="819"/>
      <c r="X770" s="313">
        <f t="shared" si="152"/>
        <v>0</v>
      </c>
    </row>
    <row r="771" spans="2:24" ht="19.5" thickBot="1">
      <c r="B771" s="794">
        <v>200</v>
      </c>
      <c r="C771" s="981" t="s">
        <v>1264</v>
      </c>
      <c r="D771" s="981"/>
      <c r="E771" s="795"/>
      <c r="F771" s="796">
        <f>SUM(F772:F776)</f>
        <v>21850</v>
      </c>
      <c r="G771" s="797">
        <f>SUM(G772:G776)</f>
        <v>0</v>
      </c>
      <c r="H771" s="797">
        <f>SUM(H772:H776)</f>
        <v>0</v>
      </c>
      <c r="I771" s="797">
        <f>SUM(I772:I776)</f>
        <v>21850</v>
      </c>
      <c r="J771" s="243">
        <f t="shared" si="151"/>
        <v>1</v>
      </c>
      <c r="K771" s="244"/>
      <c r="L771" s="316">
        <f>SUM(L772:L776)</f>
        <v>0</v>
      </c>
      <c r="M771" s="317">
        <f>SUM(M772:M776)</f>
        <v>0</v>
      </c>
      <c r="N771" s="425">
        <f>SUM(N772:N776)</f>
        <v>21850</v>
      </c>
      <c r="O771" s="426">
        <f>SUM(O772:O776)</f>
        <v>-21850</v>
      </c>
      <c r="P771" s="244"/>
      <c r="Q771" s="773"/>
      <c r="R771" s="774"/>
      <c r="S771" s="774"/>
      <c r="T771" s="774"/>
      <c r="U771" s="774"/>
      <c r="V771" s="774"/>
      <c r="W771" s="820"/>
      <c r="X771" s="313">
        <f t="shared" si="152"/>
        <v>0</v>
      </c>
    </row>
    <row r="772" spans="2:24" ht="19.5" hidden="1" thickBot="1">
      <c r="B772" s="143"/>
      <c r="C772" s="144">
        <v>201</v>
      </c>
      <c r="D772" s="138" t="s">
        <v>1265</v>
      </c>
      <c r="E772" s="812"/>
      <c r="F772" s="449"/>
      <c r="G772" s="245"/>
      <c r="H772" s="245"/>
      <c r="I772" s="476">
        <f>F772+G772+H772</f>
        <v>0</v>
      </c>
      <c r="J772" s="243" t="str">
        <f t="shared" si="151"/>
        <v/>
      </c>
      <c r="K772" s="244"/>
      <c r="L772" s="423"/>
      <c r="M772" s="252"/>
      <c r="N772" s="315">
        <f>I772</f>
        <v>0</v>
      </c>
      <c r="O772" s="424">
        <f>L772+M772-N772</f>
        <v>0</v>
      </c>
      <c r="P772" s="244"/>
      <c r="Q772" s="771"/>
      <c r="R772" s="775"/>
      <c r="S772" s="775"/>
      <c r="T772" s="775"/>
      <c r="U772" s="775"/>
      <c r="V772" s="775"/>
      <c r="W772" s="819"/>
      <c r="X772" s="313">
        <f t="shared" si="152"/>
        <v>0</v>
      </c>
    </row>
    <row r="773" spans="2:24" ht="19.5" hidden="1" thickBot="1">
      <c r="B773" s="136"/>
      <c r="C773" s="137">
        <v>202</v>
      </c>
      <c r="D773" s="145" t="s">
        <v>1266</v>
      </c>
      <c r="E773" s="812"/>
      <c r="F773" s="449"/>
      <c r="G773" s="245"/>
      <c r="H773" s="245"/>
      <c r="I773" s="476">
        <f>F773+G773+H773</f>
        <v>0</v>
      </c>
      <c r="J773" s="243" t="str">
        <f t="shared" si="151"/>
        <v/>
      </c>
      <c r="K773" s="244"/>
      <c r="L773" s="423"/>
      <c r="M773" s="252"/>
      <c r="N773" s="315">
        <f>I773</f>
        <v>0</v>
      </c>
      <c r="O773" s="424">
        <f>L773+M773-N773</f>
        <v>0</v>
      </c>
      <c r="P773" s="244"/>
      <c r="Q773" s="771"/>
      <c r="R773" s="775"/>
      <c r="S773" s="775"/>
      <c r="T773" s="775"/>
      <c r="U773" s="775"/>
      <c r="V773" s="775"/>
      <c r="W773" s="819"/>
      <c r="X773" s="313">
        <f t="shared" si="152"/>
        <v>0</v>
      </c>
    </row>
    <row r="774" spans="2:24" ht="32.25" thickBot="1">
      <c r="B774" s="152"/>
      <c r="C774" s="137">
        <v>205</v>
      </c>
      <c r="D774" s="145" t="s">
        <v>911</v>
      </c>
      <c r="E774" s="812"/>
      <c r="F774" s="449">
        <v>19850</v>
      </c>
      <c r="G774" s="245"/>
      <c r="H774" s="245"/>
      <c r="I774" s="476">
        <f>F774+G774+H774</f>
        <v>19850</v>
      </c>
      <c r="J774" s="243">
        <f t="shared" si="151"/>
        <v>1</v>
      </c>
      <c r="K774" s="244"/>
      <c r="L774" s="423"/>
      <c r="M774" s="252"/>
      <c r="N774" s="315">
        <f>I774</f>
        <v>19850</v>
      </c>
      <c r="O774" s="424">
        <f>L774+M774-N774</f>
        <v>-19850</v>
      </c>
      <c r="P774" s="244"/>
      <c r="Q774" s="771"/>
      <c r="R774" s="775"/>
      <c r="S774" s="775"/>
      <c r="T774" s="775"/>
      <c r="U774" s="775"/>
      <c r="V774" s="775"/>
      <c r="W774" s="819"/>
      <c r="X774" s="313">
        <f t="shared" si="152"/>
        <v>0</v>
      </c>
    </row>
    <row r="775" spans="2:24" ht="19.5" hidden="1" thickBot="1">
      <c r="B775" s="152"/>
      <c r="C775" s="137">
        <v>208</v>
      </c>
      <c r="D775" s="159" t="s">
        <v>912</v>
      </c>
      <c r="E775" s="812"/>
      <c r="F775" s="449"/>
      <c r="G775" s="245"/>
      <c r="H775" s="245"/>
      <c r="I775" s="476">
        <f>F775+G775+H775</f>
        <v>0</v>
      </c>
      <c r="J775" s="243" t="str">
        <f t="shared" si="151"/>
        <v/>
      </c>
      <c r="K775" s="244"/>
      <c r="L775" s="423"/>
      <c r="M775" s="252"/>
      <c r="N775" s="315">
        <f>I775</f>
        <v>0</v>
      </c>
      <c r="O775" s="424">
        <f>L775+M775-N775</f>
        <v>0</v>
      </c>
      <c r="P775" s="244"/>
      <c r="Q775" s="771"/>
      <c r="R775" s="775"/>
      <c r="S775" s="775"/>
      <c r="T775" s="775"/>
      <c r="U775" s="775"/>
      <c r="V775" s="775"/>
      <c r="W775" s="819"/>
      <c r="X775" s="313">
        <f t="shared" si="152"/>
        <v>0</v>
      </c>
    </row>
    <row r="776" spans="2:24" ht="19.5" thickBot="1">
      <c r="B776" s="143"/>
      <c r="C776" s="142">
        <v>209</v>
      </c>
      <c r="D776" s="148" t="s">
        <v>913</v>
      </c>
      <c r="E776" s="812"/>
      <c r="F776" s="449">
        <v>2000</v>
      </c>
      <c r="G776" s="245"/>
      <c r="H776" s="245"/>
      <c r="I776" s="476">
        <f>F776+G776+H776</f>
        <v>2000</v>
      </c>
      <c r="J776" s="243">
        <f t="shared" si="151"/>
        <v>1</v>
      </c>
      <c r="K776" s="244"/>
      <c r="L776" s="423"/>
      <c r="M776" s="252"/>
      <c r="N776" s="315">
        <f>I776</f>
        <v>2000</v>
      </c>
      <c r="O776" s="424">
        <f>L776+M776-N776</f>
        <v>-2000</v>
      </c>
      <c r="P776" s="244"/>
      <c r="Q776" s="771"/>
      <c r="R776" s="775"/>
      <c r="S776" s="775"/>
      <c r="T776" s="775"/>
      <c r="U776" s="775"/>
      <c r="V776" s="775"/>
      <c r="W776" s="819"/>
      <c r="X776" s="313">
        <f t="shared" si="152"/>
        <v>0</v>
      </c>
    </row>
    <row r="777" spans="2:24" ht="19.5" thickBot="1">
      <c r="B777" s="794">
        <v>500</v>
      </c>
      <c r="C777" s="982" t="s">
        <v>207</v>
      </c>
      <c r="D777" s="982"/>
      <c r="E777" s="795"/>
      <c r="F777" s="796">
        <f>SUM(F778:F784)</f>
        <v>84577</v>
      </c>
      <c r="G777" s="797">
        <f>SUM(G778:G784)</f>
        <v>0</v>
      </c>
      <c r="H777" s="797">
        <f>SUM(H778:H784)</f>
        <v>0</v>
      </c>
      <c r="I777" s="797">
        <f>SUM(I778:I784)</f>
        <v>84577</v>
      </c>
      <c r="J777" s="243">
        <f t="shared" si="151"/>
        <v>1</v>
      </c>
      <c r="K777" s="244"/>
      <c r="L777" s="316">
        <f>SUM(L778:L784)</f>
        <v>0</v>
      </c>
      <c r="M777" s="317">
        <f>SUM(M778:M784)</f>
        <v>0</v>
      </c>
      <c r="N777" s="425">
        <f>SUM(N778:N784)</f>
        <v>84577</v>
      </c>
      <c r="O777" s="426">
        <f>SUM(O778:O784)</f>
        <v>-84577</v>
      </c>
      <c r="P777" s="244"/>
      <c r="Q777" s="773"/>
      <c r="R777" s="774"/>
      <c r="S777" s="775"/>
      <c r="T777" s="774"/>
      <c r="U777" s="774"/>
      <c r="V777" s="774"/>
      <c r="W777" s="820"/>
      <c r="X777" s="313">
        <f t="shared" si="152"/>
        <v>0</v>
      </c>
    </row>
    <row r="778" spans="2:24" ht="32.25" thickBot="1">
      <c r="B778" s="143"/>
      <c r="C778" s="160">
        <v>551</v>
      </c>
      <c r="D778" s="456" t="s">
        <v>208</v>
      </c>
      <c r="E778" s="812"/>
      <c r="F778" s="449">
        <v>42435</v>
      </c>
      <c r="G778" s="245"/>
      <c r="H778" s="245"/>
      <c r="I778" s="476">
        <f t="shared" ref="I778:I785" si="153">F778+G778+H778</f>
        <v>42435</v>
      </c>
      <c r="J778" s="243">
        <f t="shared" si="151"/>
        <v>1</v>
      </c>
      <c r="K778" s="244"/>
      <c r="L778" s="423"/>
      <c r="M778" s="252"/>
      <c r="N778" s="315">
        <f t="shared" ref="N778:N785" si="154">I778</f>
        <v>42435</v>
      </c>
      <c r="O778" s="424">
        <f t="shared" ref="O778:O785" si="155">L778+M778-N778</f>
        <v>-42435</v>
      </c>
      <c r="P778" s="244"/>
      <c r="Q778" s="771"/>
      <c r="R778" s="775"/>
      <c r="S778" s="775"/>
      <c r="T778" s="775"/>
      <c r="U778" s="775"/>
      <c r="V778" s="775"/>
      <c r="W778" s="819"/>
      <c r="X778" s="313">
        <f t="shared" si="152"/>
        <v>0</v>
      </c>
    </row>
    <row r="779" spans="2:24" ht="19.5" thickBot="1">
      <c r="B779" s="143"/>
      <c r="C779" s="161">
        <v>552</v>
      </c>
      <c r="D779" s="457" t="s">
        <v>209</v>
      </c>
      <c r="E779" s="812"/>
      <c r="F779" s="449">
        <v>13902</v>
      </c>
      <c r="G779" s="245"/>
      <c r="H779" s="245"/>
      <c r="I779" s="476">
        <f t="shared" si="153"/>
        <v>13902</v>
      </c>
      <c r="J779" s="243">
        <f t="shared" si="151"/>
        <v>1</v>
      </c>
      <c r="K779" s="244"/>
      <c r="L779" s="423"/>
      <c r="M779" s="252"/>
      <c r="N779" s="315">
        <f t="shared" si="154"/>
        <v>13902</v>
      </c>
      <c r="O779" s="424">
        <f t="shared" si="155"/>
        <v>-13902</v>
      </c>
      <c r="P779" s="244"/>
      <c r="Q779" s="771"/>
      <c r="R779" s="775"/>
      <c r="S779" s="775"/>
      <c r="T779" s="775"/>
      <c r="U779" s="775"/>
      <c r="V779" s="775"/>
      <c r="W779" s="819"/>
      <c r="X779" s="313">
        <f t="shared" si="152"/>
        <v>0</v>
      </c>
    </row>
    <row r="780" spans="2:24" ht="19.5" hidden="1" thickBot="1">
      <c r="B780" s="143"/>
      <c r="C780" s="161">
        <v>558</v>
      </c>
      <c r="D780" s="457" t="s">
        <v>1697</v>
      </c>
      <c r="E780" s="812"/>
      <c r="F780" s="700">
        <v>0</v>
      </c>
      <c r="G780" s="700">
        <v>0</v>
      </c>
      <c r="H780" s="700">
        <v>0</v>
      </c>
      <c r="I780" s="476">
        <f t="shared" si="153"/>
        <v>0</v>
      </c>
      <c r="J780" s="243" t="str">
        <f t="shared" si="151"/>
        <v/>
      </c>
      <c r="K780" s="244"/>
      <c r="L780" s="423"/>
      <c r="M780" s="252"/>
      <c r="N780" s="315">
        <f t="shared" si="154"/>
        <v>0</v>
      </c>
      <c r="O780" s="424">
        <f t="shared" si="155"/>
        <v>0</v>
      </c>
      <c r="P780" s="244"/>
      <c r="Q780" s="771"/>
      <c r="R780" s="775"/>
      <c r="S780" s="775"/>
      <c r="T780" s="775"/>
      <c r="U780" s="775"/>
      <c r="V780" s="775"/>
      <c r="W780" s="819"/>
      <c r="X780" s="313">
        <f t="shared" si="152"/>
        <v>0</v>
      </c>
    </row>
    <row r="781" spans="2:24" ht="19.5" thickBot="1">
      <c r="B781" s="143"/>
      <c r="C781" s="161">
        <v>560</v>
      </c>
      <c r="D781" s="458" t="s">
        <v>210</v>
      </c>
      <c r="E781" s="812"/>
      <c r="F781" s="449">
        <v>17836</v>
      </c>
      <c r="G781" s="245"/>
      <c r="H781" s="245"/>
      <c r="I781" s="476">
        <f t="shared" si="153"/>
        <v>17836</v>
      </c>
      <c r="J781" s="243">
        <f t="shared" si="151"/>
        <v>1</v>
      </c>
      <c r="K781" s="244"/>
      <c r="L781" s="423"/>
      <c r="M781" s="252"/>
      <c r="N781" s="315">
        <f t="shared" si="154"/>
        <v>17836</v>
      </c>
      <c r="O781" s="424">
        <f t="shared" si="155"/>
        <v>-17836</v>
      </c>
      <c r="P781" s="244"/>
      <c r="Q781" s="771"/>
      <c r="R781" s="775"/>
      <c r="S781" s="775"/>
      <c r="T781" s="775"/>
      <c r="U781" s="775"/>
      <c r="V781" s="775"/>
      <c r="W781" s="819"/>
      <c r="X781" s="313">
        <f t="shared" si="152"/>
        <v>0</v>
      </c>
    </row>
    <row r="782" spans="2:24" ht="19.5" thickBot="1">
      <c r="B782" s="143"/>
      <c r="C782" s="161">
        <v>580</v>
      </c>
      <c r="D782" s="457" t="s">
        <v>211</v>
      </c>
      <c r="E782" s="812"/>
      <c r="F782" s="449">
        <v>10404</v>
      </c>
      <c r="G782" s="245"/>
      <c r="H782" s="245"/>
      <c r="I782" s="476">
        <f t="shared" si="153"/>
        <v>10404</v>
      </c>
      <c r="J782" s="243">
        <f t="shared" si="151"/>
        <v>1</v>
      </c>
      <c r="K782" s="244"/>
      <c r="L782" s="423"/>
      <c r="M782" s="252"/>
      <c r="N782" s="315">
        <f t="shared" si="154"/>
        <v>10404</v>
      </c>
      <c r="O782" s="424">
        <f t="shared" si="155"/>
        <v>-10404</v>
      </c>
      <c r="P782" s="244"/>
      <c r="Q782" s="771"/>
      <c r="R782" s="775"/>
      <c r="S782" s="775"/>
      <c r="T782" s="775"/>
      <c r="U782" s="775"/>
      <c r="V782" s="775"/>
      <c r="W782" s="819"/>
      <c r="X782" s="313">
        <f t="shared" si="152"/>
        <v>0</v>
      </c>
    </row>
    <row r="783" spans="2:24" ht="19.5" hidden="1" thickBot="1">
      <c r="B783" s="143"/>
      <c r="C783" s="161">
        <v>588</v>
      </c>
      <c r="D783" s="457" t="s">
        <v>1702</v>
      </c>
      <c r="E783" s="812"/>
      <c r="F783" s="700">
        <v>0</v>
      </c>
      <c r="G783" s="700">
        <v>0</v>
      </c>
      <c r="H783" s="700">
        <v>0</v>
      </c>
      <c r="I783" s="476">
        <f t="shared" si="153"/>
        <v>0</v>
      </c>
      <c r="J783" s="243" t="str">
        <f t="shared" si="151"/>
        <v/>
      </c>
      <c r="K783" s="244"/>
      <c r="L783" s="423"/>
      <c r="M783" s="252"/>
      <c r="N783" s="315">
        <f t="shared" si="154"/>
        <v>0</v>
      </c>
      <c r="O783" s="424">
        <f t="shared" si="155"/>
        <v>0</v>
      </c>
      <c r="P783" s="244"/>
      <c r="Q783" s="771"/>
      <c r="R783" s="775"/>
      <c r="S783" s="775"/>
      <c r="T783" s="775"/>
      <c r="U783" s="775"/>
      <c r="V783" s="775"/>
      <c r="W783" s="819"/>
      <c r="X783" s="313">
        <f t="shared" si="152"/>
        <v>0</v>
      </c>
    </row>
    <row r="784" spans="2:24" ht="32.25" hidden="1" thickBot="1">
      <c r="B784" s="143"/>
      <c r="C784" s="162">
        <v>590</v>
      </c>
      <c r="D784" s="459" t="s">
        <v>212</v>
      </c>
      <c r="E784" s="812"/>
      <c r="F784" s="449"/>
      <c r="G784" s="245"/>
      <c r="H784" s="245"/>
      <c r="I784" s="476">
        <f t="shared" si="153"/>
        <v>0</v>
      </c>
      <c r="J784" s="243" t="str">
        <f t="shared" si="151"/>
        <v/>
      </c>
      <c r="K784" s="244"/>
      <c r="L784" s="423"/>
      <c r="M784" s="252"/>
      <c r="N784" s="315">
        <f t="shared" si="154"/>
        <v>0</v>
      </c>
      <c r="O784" s="424">
        <f t="shared" si="155"/>
        <v>0</v>
      </c>
      <c r="P784" s="244"/>
      <c r="Q784" s="771"/>
      <c r="R784" s="775"/>
      <c r="S784" s="775"/>
      <c r="T784" s="775"/>
      <c r="U784" s="775"/>
      <c r="V784" s="775"/>
      <c r="W784" s="819"/>
      <c r="X784" s="313">
        <f t="shared" si="152"/>
        <v>0</v>
      </c>
    </row>
    <row r="785" spans="2:24" ht="19.5" hidden="1" thickBot="1">
      <c r="B785" s="794">
        <v>800</v>
      </c>
      <c r="C785" s="982" t="s">
        <v>1075</v>
      </c>
      <c r="D785" s="982"/>
      <c r="E785" s="795"/>
      <c r="F785" s="798"/>
      <c r="G785" s="799"/>
      <c r="H785" s="799"/>
      <c r="I785" s="800">
        <f t="shared" si="153"/>
        <v>0</v>
      </c>
      <c r="J785" s="243" t="str">
        <f t="shared" si="151"/>
        <v/>
      </c>
      <c r="K785" s="244"/>
      <c r="L785" s="428"/>
      <c r="M785" s="254"/>
      <c r="N785" s="315">
        <f t="shared" si="154"/>
        <v>0</v>
      </c>
      <c r="O785" s="424">
        <f t="shared" si="155"/>
        <v>0</v>
      </c>
      <c r="P785" s="244"/>
      <c r="Q785" s="773"/>
      <c r="R785" s="774"/>
      <c r="S785" s="775"/>
      <c r="T785" s="775"/>
      <c r="U785" s="774"/>
      <c r="V785" s="775"/>
      <c r="W785" s="819"/>
      <c r="X785" s="313">
        <f t="shared" si="152"/>
        <v>0</v>
      </c>
    </row>
    <row r="786" spans="2:24" ht="19.5" thickBot="1">
      <c r="B786" s="794">
        <v>1000</v>
      </c>
      <c r="C786" s="979" t="s">
        <v>214</v>
      </c>
      <c r="D786" s="979"/>
      <c r="E786" s="795"/>
      <c r="F786" s="796">
        <f>SUM(F787:F803)</f>
        <v>43550</v>
      </c>
      <c r="G786" s="797">
        <f>SUM(G787:G803)</f>
        <v>0</v>
      </c>
      <c r="H786" s="797">
        <f>SUM(H787:H803)</f>
        <v>0</v>
      </c>
      <c r="I786" s="797">
        <f>SUM(I787:I803)</f>
        <v>43550</v>
      </c>
      <c r="J786" s="243">
        <f t="shared" si="151"/>
        <v>1</v>
      </c>
      <c r="K786" s="244"/>
      <c r="L786" s="316">
        <f>SUM(L787:L803)</f>
        <v>0</v>
      </c>
      <c r="M786" s="317">
        <f>SUM(M787:M803)</f>
        <v>0</v>
      </c>
      <c r="N786" s="425">
        <f>SUM(N787:N803)</f>
        <v>43550</v>
      </c>
      <c r="O786" s="426">
        <f>SUM(O787:O803)</f>
        <v>-43550</v>
      </c>
      <c r="P786" s="244"/>
      <c r="Q786" s="316">
        <f t="shared" ref="Q786:W786" si="156">SUM(Q787:Q803)</f>
        <v>0</v>
      </c>
      <c r="R786" s="317">
        <f t="shared" si="156"/>
        <v>0</v>
      </c>
      <c r="S786" s="317">
        <f t="shared" si="156"/>
        <v>42790</v>
      </c>
      <c r="T786" s="317">
        <f t="shared" si="156"/>
        <v>-42790</v>
      </c>
      <c r="U786" s="317">
        <f t="shared" si="156"/>
        <v>0</v>
      </c>
      <c r="V786" s="317">
        <f t="shared" si="156"/>
        <v>0</v>
      </c>
      <c r="W786" s="426">
        <f t="shared" si="156"/>
        <v>0</v>
      </c>
      <c r="X786" s="313">
        <f t="shared" si="152"/>
        <v>-42790</v>
      </c>
    </row>
    <row r="787" spans="2:24" ht="19.5" thickBot="1">
      <c r="B787" s="136"/>
      <c r="C787" s="144">
        <v>1011</v>
      </c>
      <c r="D787" s="163" t="s">
        <v>215</v>
      </c>
      <c r="E787" s="812"/>
      <c r="F787" s="449">
        <v>20690</v>
      </c>
      <c r="G787" s="245"/>
      <c r="H787" s="245"/>
      <c r="I787" s="476">
        <f t="shared" ref="I787:I803" si="157">F787+G787+H787</f>
        <v>20690</v>
      </c>
      <c r="J787" s="243">
        <f t="shared" si="151"/>
        <v>1</v>
      </c>
      <c r="K787" s="244"/>
      <c r="L787" s="423"/>
      <c r="M787" s="252"/>
      <c r="N787" s="315">
        <f t="shared" ref="N787:N803" si="158">I787</f>
        <v>20690</v>
      </c>
      <c r="O787" s="424">
        <f t="shared" ref="O787:O803" si="159">L787+M787-N787</f>
        <v>-20690</v>
      </c>
      <c r="P787" s="244"/>
      <c r="Q787" s="423"/>
      <c r="R787" s="252"/>
      <c r="S787" s="429">
        <f t="shared" ref="S787:S794" si="160">+IF(+(L787+M787)&gt;=I787,+M787,+(+I787-L787))</f>
        <v>20690</v>
      </c>
      <c r="T787" s="315">
        <f t="shared" ref="T787:T794" si="161">Q787+R787-S787</f>
        <v>-20690</v>
      </c>
      <c r="U787" s="252"/>
      <c r="V787" s="252"/>
      <c r="W787" s="253"/>
      <c r="X787" s="313">
        <f t="shared" si="152"/>
        <v>-20690</v>
      </c>
    </row>
    <row r="788" spans="2:24" ht="19.5" hidden="1" thickBot="1">
      <c r="B788" s="136"/>
      <c r="C788" s="137">
        <v>1012</v>
      </c>
      <c r="D788" s="145" t="s">
        <v>216</v>
      </c>
      <c r="E788" s="812"/>
      <c r="F788" s="449"/>
      <c r="G788" s="245"/>
      <c r="H788" s="245"/>
      <c r="I788" s="476">
        <f t="shared" si="157"/>
        <v>0</v>
      </c>
      <c r="J788" s="243" t="str">
        <f t="shared" si="151"/>
        <v/>
      </c>
      <c r="K788" s="244"/>
      <c r="L788" s="423"/>
      <c r="M788" s="252"/>
      <c r="N788" s="315">
        <f t="shared" si="158"/>
        <v>0</v>
      </c>
      <c r="O788" s="424">
        <f t="shared" si="159"/>
        <v>0</v>
      </c>
      <c r="P788" s="244"/>
      <c r="Q788" s="423"/>
      <c r="R788" s="252"/>
      <c r="S788" s="429">
        <f t="shared" si="160"/>
        <v>0</v>
      </c>
      <c r="T788" s="315">
        <f t="shared" si="161"/>
        <v>0</v>
      </c>
      <c r="U788" s="252"/>
      <c r="V788" s="252"/>
      <c r="W788" s="253"/>
      <c r="X788" s="313">
        <f t="shared" si="152"/>
        <v>0</v>
      </c>
    </row>
    <row r="789" spans="2:24" ht="19.5" thickBot="1">
      <c r="B789" s="136"/>
      <c r="C789" s="137">
        <v>1013</v>
      </c>
      <c r="D789" s="145" t="s">
        <v>217</v>
      </c>
      <c r="E789" s="812"/>
      <c r="F789" s="449">
        <v>1200</v>
      </c>
      <c r="G789" s="245"/>
      <c r="H789" s="245"/>
      <c r="I789" s="476">
        <f t="shared" si="157"/>
        <v>1200</v>
      </c>
      <c r="J789" s="243">
        <f t="shared" si="151"/>
        <v>1</v>
      </c>
      <c r="K789" s="244"/>
      <c r="L789" s="423"/>
      <c r="M789" s="252"/>
      <c r="N789" s="315">
        <f t="shared" si="158"/>
        <v>1200</v>
      </c>
      <c r="O789" s="424">
        <f t="shared" si="159"/>
        <v>-1200</v>
      </c>
      <c r="P789" s="244"/>
      <c r="Q789" s="423"/>
      <c r="R789" s="252"/>
      <c r="S789" s="429">
        <f t="shared" si="160"/>
        <v>1200</v>
      </c>
      <c r="T789" s="315">
        <f t="shared" si="161"/>
        <v>-1200</v>
      </c>
      <c r="U789" s="252"/>
      <c r="V789" s="252"/>
      <c r="W789" s="253"/>
      <c r="X789" s="313">
        <f t="shared" si="152"/>
        <v>-1200</v>
      </c>
    </row>
    <row r="790" spans="2:24" ht="19.5" thickBot="1">
      <c r="B790" s="136"/>
      <c r="C790" s="137">
        <v>1014</v>
      </c>
      <c r="D790" s="145" t="s">
        <v>218</v>
      </c>
      <c r="E790" s="812"/>
      <c r="F790" s="449">
        <v>300</v>
      </c>
      <c r="G790" s="245"/>
      <c r="H790" s="245"/>
      <c r="I790" s="476">
        <f t="shared" si="157"/>
        <v>300</v>
      </c>
      <c r="J790" s="243">
        <f t="shared" si="151"/>
        <v>1</v>
      </c>
      <c r="K790" s="244"/>
      <c r="L790" s="423"/>
      <c r="M790" s="252"/>
      <c r="N790" s="315">
        <f t="shared" si="158"/>
        <v>300</v>
      </c>
      <c r="O790" s="424">
        <f t="shared" si="159"/>
        <v>-300</v>
      </c>
      <c r="P790" s="244"/>
      <c r="Q790" s="423"/>
      <c r="R790" s="252"/>
      <c r="S790" s="429">
        <f t="shared" si="160"/>
        <v>300</v>
      </c>
      <c r="T790" s="315">
        <f t="shared" si="161"/>
        <v>-300</v>
      </c>
      <c r="U790" s="252"/>
      <c r="V790" s="252"/>
      <c r="W790" s="253"/>
      <c r="X790" s="313">
        <f t="shared" si="152"/>
        <v>-300</v>
      </c>
    </row>
    <row r="791" spans="2:24" ht="19.5" thickBot="1">
      <c r="B791" s="136"/>
      <c r="C791" s="137">
        <v>1015</v>
      </c>
      <c r="D791" s="145" t="s">
        <v>219</v>
      </c>
      <c r="E791" s="812"/>
      <c r="F791" s="449">
        <v>7600</v>
      </c>
      <c r="G791" s="245"/>
      <c r="H791" s="245"/>
      <c r="I791" s="476">
        <f t="shared" si="157"/>
        <v>7600</v>
      </c>
      <c r="J791" s="243">
        <f t="shared" si="151"/>
        <v>1</v>
      </c>
      <c r="K791" s="244"/>
      <c r="L791" s="423"/>
      <c r="M791" s="252"/>
      <c r="N791" s="315">
        <f t="shared" si="158"/>
        <v>7600</v>
      </c>
      <c r="O791" s="424">
        <f t="shared" si="159"/>
        <v>-7600</v>
      </c>
      <c r="P791" s="244"/>
      <c r="Q791" s="423"/>
      <c r="R791" s="252"/>
      <c r="S791" s="429">
        <f t="shared" si="160"/>
        <v>7600</v>
      </c>
      <c r="T791" s="315">
        <f t="shared" si="161"/>
        <v>-7600</v>
      </c>
      <c r="U791" s="252"/>
      <c r="V791" s="252"/>
      <c r="W791" s="253"/>
      <c r="X791" s="313">
        <f t="shared" si="152"/>
        <v>-7600</v>
      </c>
    </row>
    <row r="792" spans="2:24" ht="19.5" thickBot="1">
      <c r="B792" s="136"/>
      <c r="C792" s="137">
        <v>1016</v>
      </c>
      <c r="D792" s="145" t="s">
        <v>220</v>
      </c>
      <c r="E792" s="812"/>
      <c r="F792" s="449">
        <v>6000</v>
      </c>
      <c r="G792" s="245"/>
      <c r="H792" s="245"/>
      <c r="I792" s="476">
        <f t="shared" si="157"/>
        <v>6000</v>
      </c>
      <c r="J792" s="243">
        <f t="shared" si="151"/>
        <v>1</v>
      </c>
      <c r="K792" s="244"/>
      <c r="L792" s="423"/>
      <c r="M792" s="252"/>
      <c r="N792" s="315">
        <f t="shared" si="158"/>
        <v>6000</v>
      </c>
      <c r="O792" s="424">
        <f t="shared" si="159"/>
        <v>-6000</v>
      </c>
      <c r="P792" s="244"/>
      <c r="Q792" s="423"/>
      <c r="R792" s="252"/>
      <c r="S792" s="429">
        <f t="shared" si="160"/>
        <v>6000</v>
      </c>
      <c r="T792" s="315">
        <f t="shared" si="161"/>
        <v>-6000</v>
      </c>
      <c r="U792" s="252"/>
      <c r="V792" s="252"/>
      <c r="W792" s="253"/>
      <c r="X792" s="313">
        <f t="shared" si="152"/>
        <v>-6000</v>
      </c>
    </row>
    <row r="793" spans="2:24" ht="19.5" thickBot="1">
      <c r="B793" s="140"/>
      <c r="C793" s="164">
        <v>1020</v>
      </c>
      <c r="D793" s="165" t="s">
        <v>221</v>
      </c>
      <c r="E793" s="812"/>
      <c r="F793" s="449">
        <v>6500</v>
      </c>
      <c r="G793" s="245"/>
      <c r="H793" s="245"/>
      <c r="I793" s="476">
        <f t="shared" si="157"/>
        <v>6500</v>
      </c>
      <c r="J793" s="243">
        <f t="shared" si="151"/>
        <v>1</v>
      </c>
      <c r="K793" s="244"/>
      <c r="L793" s="423"/>
      <c r="M793" s="252"/>
      <c r="N793" s="315">
        <f t="shared" si="158"/>
        <v>6500</v>
      </c>
      <c r="O793" s="424">
        <f t="shared" si="159"/>
        <v>-6500</v>
      </c>
      <c r="P793" s="244"/>
      <c r="Q793" s="423"/>
      <c r="R793" s="252"/>
      <c r="S793" s="429">
        <f t="shared" si="160"/>
        <v>6500</v>
      </c>
      <c r="T793" s="315">
        <f t="shared" si="161"/>
        <v>-6500</v>
      </c>
      <c r="U793" s="252"/>
      <c r="V793" s="252"/>
      <c r="W793" s="253"/>
      <c r="X793" s="313">
        <f t="shared" si="152"/>
        <v>-6500</v>
      </c>
    </row>
    <row r="794" spans="2:24" ht="19.5" hidden="1" thickBot="1">
      <c r="B794" s="136"/>
      <c r="C794" s="137">
        <v>1030</v>
      </c>
      <c r="D794" s="145" t="s">
        <v>222</v>
      </c>
      <c r="E794" s="812"/>
      <c r="F794" s="449"/>
      <c r="G794" s="245"/>
      <c r="H794" s="245"/>
      <c r="I794" s="476">
        <f t="shared" si="157"/>
        <v>0</v>
      </c>
      <c r="J794" s="243" t="str">
        <f t="shared" si="151"/>
        <v/>
      </c>
      <c r="K794" s="244"/>
      <c r="L794" s="423"/>
      <c r="M794" s="252"/>
      <c r="N794" s="315">
        <f t="shared" si="158"/>
        <v>0</v>
      </c>
      <c r="O794" s="424">
        <f t="shared" si="159"/>
        <v>0</v>
      </c>
      <c r="P794" s="244"/>
      <c r="Q794" s="423"/>
      <c r="R794" s="252"/>
      <c r="S794" s="429">
        <f t="shared" si="160"/>
        <v>0</v>
      </c>
      <c r="T794" s="315">
        <f t="shared" si="161"/>
        <v>0</v>
      </c>
      <c r="U794" s="252"/>
      <c r="V794" s="252"/>
      <c r="W794" s="253"/>
      <c r="X794" s="313">
        <f t="shared" si="152"/>
        <v>0</v>
      </c>
    </row>
    <row r="795" spans="2:24" ht="19.5" thickBot="1">
      <c r="B795" s="136"/>
      <c r="C795" s="164">
        <v>1051</v>
      </c>
      <c r="D795" s="167" t="s">
        <v>223</v>
      </c>
      <c r="E795" s="812"/>
      <c r="F795" s="449">
        <v>760</v>
      </c>
      <c r="G795" s="245"/>
      <c r="H795" s="245"/>
      <c r="I795" s="476">
        <f t="shared" si="157"/>
        <v>760</v>
      </c>
      <c r="J795" s="243">
        <f t="shared" si="151"/>
        <v>1</v>
      </c>
      <c r="K795" s="244"/>
      <c r="L795" s="423"/>
      <c r="M795" s="252"/>
      <c r="N795" s="315">
        <f t="shared" si="158"/>
        <v>760</v>
      </c>
      <c r="O795" s="424">
        <f t="shared" si="159"/>
        <v>-760</v>
      </c>
      <c r="P795" s="244"/>
      <c r="Q795" s="771"/>
      <c r="R795" s="775"/>
      <c r="S795" s="775"/>
      <c r="T795" s="775"/>
      <c r="U795" s="775"/>
      <c r="V795" s="775"/>
      <c r="W795" s="819"/>
      <c r="X795" s="313">
        <f t="shared" si="152"/>
        <v>0</v>
      </c>
    </row>
    <row r="796" spans="2:24" ht="19.5" hidden="1" thickBot="1">
      <c r="B796" s="136"/>
      <c r="C796" s="137">
        <v>1052</v>
      </c>
      <c r="D796" s="145" t="s">
        <v>224</v>
      </c>
      <c r="E796" s="812"/>
      <c r="F796" s="449"/>
      <c r="G796" s="245"/>
      <c r="H796" s="245"/>
      <c r="I796" s="476">
        <f t="shared" si="157"/>
        <v>0</v>
      </c>
      <c r="J796" s="243" t="str">
        <f t="shared" si="151"/>
        <v/>
      </c>
      <c r="K796" s="244"/>
      <c r="L796" s="423"/>
      <c r="M796" s="252"/>
      <c r="N796" s="315">
        <f t="shared" si="158"/>
        <v>0</v>
      </c>
      <c r="O796" s="424">
        <f t="shared" si="159"/>
        <v>0</v>
      </c>
      <c r="P796" s="244"/>
      <c r="Q796" s="771"/>
      <c r="R796" s="775"/>
      <c r="S796" s="775"/>
      <c r="T796" s="775"/>
      <c r="U796" s="775"/>
      <c r="V796" s="775"/>
      <c r="W796" s="819"/>
      <c r="X796" s="313">
        <f t="shared" si="152"/>
        <v>0</v>
      </c>
    </row>
    <row r="797" spans="2:24" ht="19.5" hidden="1" thickBot="1">
      <c r="B797" s="136"/>
      <c r="C797" s="168">
        <v>1053</v>
      </c>
      <c r="D797" s="169" t="s">
        <v>1703</v>
      </c>
      <c r="E797" s="812"/>
      <c r="F797" s="449"/>
      <c r="G797" s="245"/>
      <c r="H797" s="245"/>
      <c r="I797" s="476">
        <f t="shared" si="157"/>
        <v>0</v>
      </c>
      <c r="J797" s="243" t="str">
        <f t="shared" si="151"/>
        <v/>
      </c>
      <c r="K797" s="244"/>
      <c r="L797" s="423"/>
      <c r="M797" s="252"/>
      <c r="N797" s="315">
        <f t="shared" si="158"/>
        <v>0</v>
      </c>
      <c r="O797" s="424">
        <f t="shared" si="159"/>
        <v>0</v>
      </c>
      <c r="P797" s="244"/>
      <c r="Q797" s="771"/>
      <c r="R797" s="775"/>
      <c r="S797" s="775"/>
      <c r="T797" s="775"/>
      <c r="U797" s="775"/>
      <c r="V797" s="775"/>
      <c r="W797" s="819"/>
      <c r="X797" s="313">
        <f t="shared" si="152"/>
        <v>0</v>
      </c>
    </row>
    <row r="798" spans="2:24" ht="19.5" thickBot="1">
      <c r="B798" s="136"/>
      <c r="C798" s="137">
        <v>1062</v>
      </c>
      <c r="D798" s="139" t="s">
        <v>225</v>
      </c>
      <c r="E798" s="812"/>
      <c r="F798" s="449">
        <v>500</v>
      </c>
      <c r="G798" s="245"/>
      <c r="H798" s="245"/>
      <c r="I798" s="476">
        <f t="shared" si="157"/>
        <v>500</v>
      </c>
      <c r="J798" s="243">
        <f t="shared" si="151"/>
        <v>1</v>
      </c>
      <c r="K798" s="244"/>
      <c r="L798" s="423"/>
      <c r="M798" s="252"/>
      <c r="N798" s="315">
        <f t="shared" si="158"/>
        <v>500</v>
      </c>
      <c r="O798" s="424">
        <f t="shared" si="159"/>
        <v>-500</v>
      </c>
      <c r="P798" s="244"/>
      <c r="Q798" s="423"/>
      <c r="R798" s="252"/>
      <c r="S798" s="429">
        <f>+IF(+(L798+M798)&gt;=I798,+M798,+(+I798-L798))</f>
        <v>500</v>
      </c>
      <c r="T798" s="315">
        <f>Q798+R798-S798</f>
        <v>-500</v>
      </c>
      <c r="U798" s="252"/>
      <c r="V798" s="252"/>
      <c r="W798" s="253"/>
      <c r="X798" s="313">
        <f t="shared" si="152"/>
        <v>-500</v>
      </c>
    </row>
    <row r="799" spans="2:24" ht="19.5" hidden="1" thickBot="1">
      <c r="B799" s="136"/>
      <c r="C799" s="137">
        <v>1063</v>
      </c>
      <c r="D799" s="139" t="s">
        <v>226</v>
      </c>
      <c r="E799" s="812"/>
      <c r="F799" s="449"/>
      <c r="G799" s="245"/>
      <c r="H799" s="245"/>
      <c r="I799" s="476">
        <f t="shared" si="157"/>
        <v>0</v>
      </c>
      <c r="J799" s="243" t="str">
        <f t="shared" si="151"/>
        <v/>
      </c>
      <c r="K799" s="244"/>
      <c r="L799" s="423"/>
      <c r="M799" s="252"/>
      <c r="N799" s="315">
        <f t="shared" si="158"/>
        <v>0</v>
      </c>
      <c r="O799" s="424">
        <f t="shared" si="159"/>
        <v>0</v>
      </c>
      <c r="P799" s="244"/>
      <c r="Q799" s="771"/>
      <c r="R799" s="775"/>
      <c r="S799" s="775"/>
      <c r="T799" s="775"/>
      <c r="U799" s="775"/>
      <c r="V799" s="775"/>
      <c r="W799" s="819"/>
      <c r="X799" s="313">
        <f t="shared" si="152"/>
        <v>0</v>
      </c>
    </row>
    <row r="800" spans="2:24" ht="19.5" hidden="1" thickBot="1">
      <c r="B800" s="136"/>
      <c r="C800" s="168">
        <v>1069</v>
      </c>
      <c r="D800" s="170" t="s">
        <v>227</v>
      </c>
      <c r="E800" s="812"/>
      <c r="F800" s="449"/>
      <c r="G800" s="245"/>
      <c r="H800" s="245"/>
      <c r="I800" s="476">
        <f t="shared" si="157"/>
        <v>0</v>
      </c>
      <c r="J800" s="243" t="str">
        <f t="shared" ref="J800:J831" si="162">(IF($E800&lt;&gt;0,$J$2,IF($I800&lt;&gt;0,$J$2,"")))</f>
        <v/>
      </c>
      <c r="K800" s="244"/>
      <c r="L800" s="423"/>
      <c r="M800" s="252"/>
      <c r="N800" s="315">
        <f t="shared" si="158"/>
        <v>0</v>
      </c>
      <c r="O800" s="424">
        <f t="shared" si="159"/>
        <v>0</v>
      </c>
      <c r="P800" s="244"/>
      <c r="Q800" s="423"/>
      <c r="R800" s="252"/>
      <c r="S800" s="429">
        <f>+IF(+(L800+M800)&gt;=I800,+M800,+(+I800-L800))</f>
        <v>0</v>
      </c>
      <c r="T800" s="315">
        <f>Q800+R800-S800</f>
        <v>0</v>
      </c>
      <c r="U800" s="252"/>
      <c r="V800" s="252"/>
      <c r="W800" s="253"/>
      <c r="X800" s="313">
        <f t="shared" ref="X800:X831" si="163">T800-U800-V800-W800</f>
        <v>0</v>
      </c>
    </row>
    <row r="801" spans="2:24" ht="32.25" hidden="1" thickBot="1">
      <c r="B801" s="140"/>
      <c r="C801" s="137">
        <v>1091</v>
      </c>
      <c r="D801" s="145" t="s">
        <v>228</v>
      </c>
      <c r="E801" s="812"/>
      <c r="F801" s="449"/>
      <c r="G801" s="245"/>
      <c r="H801" s="245"/>
      <c r="I801" s="476">
        <f t="shared" si="157"/>
        <v>0</v>
      </c>
      <c r="J801" s="243" t="str">
        <f t="shared" si="162"/>
        <v/>
      </c>
      <c r="K801" s="244"/>
      <c r="L801" s="423"/>
      <c r="M801" s="252"/>
      <c r="N801" s="315">
        <f t="shared" si="158"/>
        <v>0</v>
      </c>
      <c r="O801" s="424">
        <f t="shared" si="159"/>
        <v>0</v>
      </c>
      <c r="P801" s="244"/>
      <c r="Q801" s="423"/>
      <c r="R801" s="252"/>
      <c r="S801" s="429">
        <f>+IF(+(L801+M801)&gt;=I801,+M801,+(+I801-L801))</f>
        <v>0</v>
      </c>
      <c r="T801" s="315">
        <f>Q801+R801-S801</f>
        <v>0</v>
      </c>
      <c r="U801" s="252"/>
      <c r="V801" s="252"/>
      <c r="W801" s="253"/>
      <c r="X801" s="313">
        <f t="shared" si="163"/>
        <v>0</v>
      </c>
    </row>
    <row r="802" spans="2:24" ht="19.5" hidden="1" thickBot="1">
      <c r="B802" s="136"/>
      <c r="C802" s="137">
        <v>1092</v>
      </c>
      <c r="D802" s="145" t="s">
        <v>356</v>
      </c>
      <c r="E802" s="812"/>
      <c r="F802" s="449"/>
      <c r="G802" s="245"/>
      <c r="H802" s="245"/>
      <c r="I802" s="476">
        <f t="shared" si="157"/>
        <v>0</v>
      </c>
      <c r="J802" s="243" t="str">
        <f t="shared" si="162"/>
        <v/>
      </c>
      <c r="K802" s="244"/>
      <c r="L802" s="423"/>
      <c r="M802" s="252"/>
      <c r="N802" s="315">
        <f t="shared" si="158"/>
        <v>0</v>
      </c>
      <c r="O802" s="424">
        <f t="shared" si="159"/>
        <v>0</v>
      </c>
      <c r="P802" s="244"/>
      <c r="Q802" s="771"/>
      <c r="R802" s="775"/>
      <c r="S802" s="775"/>
      <c r="T802" s="775"/>
      <c r="U802" s="775"/>
      <c r="V802" s="775"/>
      <c r="W802" s="819"/>
      <c r="X802" s="313">
        <f t="shared" si="163"/>
        <v>0</v>
      </c>
    </row>
    <row r="803" spans="2:24" ht="19.5" hidden="1" thickBot="1">
      <c r="B803" s="136"/>
      <c r="C803" s="142">
        <v>1098</v>
      </c>
      <c r="D803" s="146" t="s">
        <v>229</v>
      </c>
      <c r="E803" s="812"/>
      <c r="F803" s="449"/>
      <c r="G803" s="245"/>
      <c r="H803" s="245"/>
      <c r="I803" s="476">
        <f t="shared" si="157"/>
        <v>0</v>
      </c>
      <c r="J803" s="243" t="str">
        <f t="shared" si="162"/>
        <v/>
      </c>
      <c r="K803" s="244"/>
      <c r="L803" s="423"/>
      <c r="M803" s="252"/>
      <c r="N803" s="315">
        <f t="shared" si="158"/>
        <v>0</v>
      </c>
      <c r="O803" s="424">
        <f t="shared" si="159"/>
        <v>0</v>
      </c>
      <c r="P803" s="244"/>
      <c r="Q803" s="423"/>
      <c r="R803" s="252"/>
      <c r="S803" s="429">
        <f>+IF(+(L803+M803)&gt;=I803,+M803,+(+I803-L803))</f>
        <v>0</v>
      </c>
      <c r="T803" s="315">
        <f>Q803+R803-S803</f>
        <v>0</v>
      </c>
      <c r="U803" s="252"/>
      <c r="V803" s="252"/>
      <c r="W803" s="253"/>
      <c r="X803" s="313">
        <f t="shared" si="163"/>
        <v>0</v>
      </c>
    </row>
    <row r="804" spans="2:24" ht="19.5" thickBot="1">
      <c r="B804" s="794">
        <v>1900</v>
      </c>
      <c r="C804" s="958" t="s">
        <v>290</v>
      </c>
      <c r="D804" s="958"/>
      <c r="E804" s="795"/>
      <c r="F804" s="796">
        <f>SUM(F805:F807)</f>
        <v>900</v>
      </c>
      <c r="G804" s="797">
        <f>SUM(G805:G807)</f>
        <v>0</v>
      </c>
      <c r="H804" s="797">
        <f>SUM(H805:H807)</f>
        <v>0</v>
      </c>
      <c r="I804" s="797">
        <f>SUM(I805:I807)</f>
        <v>900</v>
      </c>
      <c r="J804" s="243">
        <f t="shared" si="162"/>
        <v>1</v>
      </c>
      <c r="K804" s="244"/>
      <c r="L804" s="316">
        <f>SUM(L805:L807)</f>
        <v>0</v>
      </c>
      <c r="M804" s="317">
        <f>SUM(M805:M807)</f>
        <v>0</v>
      </c>
      <c r="N804" s="425">
        <f>SUM(N805:N807)</f>
        <v>900</v>
      </c>
      <c r="O804" s="426">
        <f>SUM(O805:O807)</f>
        <v>-900</v>
      </c>
      <c r="P804" s="244"/>
      <c r="Q804" s="773"/>
      <c r="R804" s="774"/>
      <c r="S804" s="774"/>
      <c r="T804" s="774"/>
      <c r="U804" s="774"/>
      <c r="V804" s="774"/>
      <c r="W804" s="820"/>
      <c r="X804" s="313">
        <f t="shared" si="163"/>
        <v>0</v>
      </c>
    </row>
    <row r="805" spans="2:24" ht="19.5" hidden="1" thickBot="1">
      <c r="B805" s="136"/>
      <c r="C805" s="144">
        <v>1901</v>
      </c>
      <c r="D805" s="138" t="s">
        <v>291</v>
      </c>
      <c r="E805" s="812"/>
      <c r="F805" s="449"/>
      <c r="G805" s="245"/>
      <c r="H805" s="245"/>
      <c r="I805" s="476">
        <f>F805+G805+H805</f>
        <v>0</v>
      </c>
      <c r="J805" s="243" t="str">
        <f t="shared" si="162"/>
        <v/>
      </c>
      <c r="K805" s="244"/>
      <c r="L805" s="423"/>
      <c r="M805" s="252"/>
      <c r="N805" s="315">
        <f>I805</f>
        <v>0</v>
      </c>
      <c r="O805" s="424">
        <f>L805+M805-N805</f>
        <v>0</v>
      </c>
      <c r="P805" s="244"/>
      <c r="Q805" s="771"/>
      <c r="R805" s="775"/>
      <c r="S805" s="775"/>
      <c r="T805" s="775"/>
      <c r="U805" s="775"/>
      <c r="V805" s="775"/>
      <c r="W805" s="819"/>
      <c r="X805" s="313">
        <f t="shared" si="163"/>
        <v>0</v>
      </c>
    </row>
    <row r="806" spans="2:24" ht="19.5" thickBot="1">
      <c r="B806" s="136"/>
      <c r="C806" s="137">
        <v>1981</v>
      </c>
      <c r="D806" s="139" t="s">
        <v>292</v>
      </c>
      <c r="E806" s="812"/>
      <c r="F806" s="449">
        <v>900</v>
      </c>
      <c r="G806" s="245"/>
      <c r="H806" s="245"/>
      <c r="I806" s="476">
        <f>F806+G806+H806</f>
        <v>900</v>
      </c>
      <c r="J806" s="243">
        <f t="shared" si="162"/>
        <v>1</v>
      </c>
      <c r="K806" s="244"/>
      <c r="L806" s="423"/>
      <c r="M806" s="252"/>
      <c r="N806" s="315">
        <f>I806</f>
        <v>900</v>
      </c>
      <c r="O806" s="424">
        <f>L806+M806-N806</f>
        <v>-900</v>
      </c>
      <c r="P806" s="244"/>
      <c r="Q806" s="771"/>
      <c r="R806" s="775"/>
      <c r="S806" s="775"/>
      <c r="T806" s="775"/>
      <c r="U806" s="775"/>
      <c r="V806" s="775"/>
      <c r="W806" s="819"/>
      <c r="X806" s="313">
        <f t="shared" si="163"/>
        <v>0</v>
      </c>
    </row>
    <row r="807" spans="2:24" ht="19.5" hidden="1" thickBot="1">
      <c r="B807" s="136"/>
      <c r="C807" s="142">
        <v>1991</v>
      </c>
      <c r="D807" s="141" t="s">
        <v>293</v>
      </c>
      <c r="E807" s="812"/>
      <c r="F807" s="449"/>
      <c r="G807" s="245"/>
      <c r="H807" s="245"/>
      <c r="I807" s="476">
        <f>F807+G807+H807</f>
        <v>0</v>
      </c>
      <c r="J807" s="243" t="str">
        <f t="shared" si="162"/>
        <v/>
      </c>
      <c r="K807" s="244"/>
      <c r="L807" s="423"/>
      <c r="M807" s="252"/>
      <c r="N807" s="315">
        <f>I807</f>
        <v>0</v>
      </c>
      <c r="O807" s="424">
        <f>L807+M807-N807</f>
        <v>0</v>
      </c>
      <c r="P807" s="244"/>
      <c r="Q807" s="771"/>
      <c r="R807" s="775"/>
      <c r="S807" s="775"/>
      <c r="T807" s="775"/>
      <c r="U807" s="775"/>
      <c r="V807" s="775"/>
      <c r="W807" s="819"/>
      <c r="X807" s="313">
        <f t="shared" si="163"/>
        <v>0</v>
      </c>
    </row>
    <row r="808" spans="2:24" ht="19.5" hidden="1" thickBot="1">
      <c r="B808" s="794">
        <v>2100</v>
      </c>
      <c r="C808" s="958" t="s">
        <v>1083</v>
      </c>
      <c r="D808" s="958"/>
      <c r="E808" s="795"/>
      <c r="F808" s="796">
        <f>SUM(F809:F813)</f>
        <v>0</v>
      </c>
      <c r="G808" s="797">
        <f>SUM(G809:G813)</f>
        <v>0</v>
      </c>
      <c r="H808" s="797">
        <f>SUM(H809:H813)</f>
        <v>0</v>
      </c>
      <c r="I808" s="797">
        <f>SUM(I809:I813)</f>
        <v>0</v>
      </c>
      <c r="J808" s="243" t="str">
        <f t="shared" si="162"/>
        <v/>
      </c>
      <c r="K808" s="244"/>
      <c r="L808" s="316">
        <f>SUM(L809:L813)</f>
        <v>0</v>
      </c>
      <c r="M808" s="317">
        <f>SUM(M809:M813)</f>
        <v>0</v>
      </c>
      <c r="N808" s="425">
        <f>SUM(N809:N813)</f>
        <v>0</v>
      </c>
      <c r="O808" s="426">
        <f>SUM(O809:O813)</f>
        <v>0</v>
      </c>
      <c r="P808" s="244"/>
      <c r="Q808" s="773"/>
      <c r="R808" s="774"/>
      <c r="S808" s="774"/>
      <c r="T808" s="774"/>
      <c r="U808" s="774"/>
      <c r="V808" s="774"/>
      <c r="W808" s="820"/>
      <c r="X808" s="313">
        <f t="shared" si="163"/>
        <v>0</v>
      </c>
    </row>
    <row r="809" spans="2:24" ht="19.5" hidden="1" thickBot="1">
      <c r="B809" s="136"/>
      <c r="C809" s="144">
        <v>2110</v>
      </c>
      <c r="D809" s="147" t="s">
        <v>230</v>
      </c>
      <c r="E809" s="812"/>
      <c r="F809" s="449"/>
      <c r="G809" s="245"/>
      <c r="H809" s="245"/>
      <c r="I809" s="476">
        <f>F809+G809+H809</f>
        <v>0</v>
      </c>
      <c r="J809" s="243" t="str">
        <f t="shared" si="162"/>
        <v/>
      </c>
      <c r="K809" s="244"/>
      <c r="L809" s="423"/>
      <c r="M809" s="252"/>
      <c r="N809" s="315">
        <f>I809</f>
        <v>0</v>
      </c>
      <c r="O809" s="424">
        <f>L809+M809-N809</f>
        <v>0</v>
      </c>
      <c r="P809" s="244"/>
      <c r="Q809" s="771"/>
      <c r="R809" s="775"/>
      <c r="S809" s="775"/>
      <c r="T809" s="775"/>
      <c r="U809" s="775"/>
      <c r="V809" s="775"/>
      <c r="W809" s="819"/>
      <c r="X809" s="313">
        <f t="shared" si="163"/>
        <v>0</v>
      </c>
    </row>
    <row r="810" spans="2:24" ht="19.5" hidden="1" thickBot="1">
      <c r="B810" s="171"/>
      <c r="C810" s="137">
        <v>2120</v>
      </c>
      <c r="D810" s="159" t="s">
        <v>231</v>
      </c>
      <c r="E810" s="812"/>
      <c r="F810" s="449"/>
      <c r="G810" s="245"/>
      <c r="H810" s="245"/>
      <c r="I810" s="476">
        <f>F810+G810+H810</f>
        <v>0</v>
      </c>
      <c r="J810" s="243" t="str">
        <f t="shared" si="162"/>
        <v/>
      </c>
      <c r="K810" s="244"/>
      <c r="L810" s="423"/>
      <c r="M810" s="252"/>
      <c r="N810" s="315">
        <f>I810</f>
        <v>0</v>
      </c>
      <c r="O810" s="424">
        <f>L810+M810-N810</f>
        <v>0</v>
      </c>
      <c r="P810" s="244"/>
      <c r="Q810" s="771"/>
      <c r="R810" s="775"/>
      <c r="S810" s="775"/>
      <c r="T810" s="775"/>
      <c r="U810" s="775"/>
      <c r="V810" s="775"/>
      <c r="W810" s="819"/>
      <c r="X810" s="313">
        <f t="shared" si="163"/>
        <v>0</v>
      </c>
    </row>
    <row r="811" spans="2:24" ht="19.5" hidden="1" thickBot="1">
      <c r="B811" s="171"/>
      <c r="C811" s="137">
        <v>2125</v>
      </c>
      <c r="D811" s="156" t="s">
        <v>1076</v>
      </c>
      <c r="E811" s="812"/>
      <c r="F811" s="700">
        <v>0</v>
      </c>
      <c r="G811" s="700">
        <v>0</v>
      </c>
      <c r="H811" s="700">
        <v>0</v>
      </c>
      <c r="I811" s="476">
        <f>F811+G811+H811</f>
        <v>0</v>
      </c>
      <c r="J811" s="243" t="str">
        <f t="shared" si="162"/>
        <v/>
      </c>
      <c r="K811" s="244"/>
      <c r="L811" s="423"/>
      <c r="M811" s="252"/>
      <c r="N811" s="315">
        <f>I811</f>
        <v>0</v>
      </c>
      <c r="O811" s="424">
        <f>L811+M811-N811</f>
        <v>0</v>
      </c>
      <c r="P811" s="244"/>
      <c r="Q811" s="771"/>
      <c r="R811" s="775"/>
      <c r="S811" s="775"/>
      <c r="T811" s="775"/>
      <c r="U811" s="775"/>
      <c r="V811" s="775"/>
      <c r="W811" s="819"/>
      <c r="X811" s="313">
        <f t="shared" si="163"/>
        <v>0</v>
      </c>
    </row>
    <row r="812" spans="2:24" ht="19.5" hidden="1" thickBot="1">
      <c r="B812" s="143"/>
      <c r="C812" s="137">
        <v>2140</v>
      </c>
      <c r="D812" s="159" t="s">
        <v>233</v>
      </c>
      <c r="E812" s="812"/>
      <c r="F812" s="700">
        <v>0</v>
      </c>
      <c r="G812" s="700">
        <v>0</v>
      </c>
      <c r="H812" s="700">
        <v>0</v>
      </c>
      <c r="I812" s="476">
        <f>F812+G812+H812</f>
        <v>0</v>
      </c>
      <c r="J812" s="243" t="str">
        <f t="shared" si="162"/>
        <v/>
      </c>
      <c r="K812" s="244"/>
      <c r="L812" s="423"/>
      <c r="M812" s="252"/>
      <c r="N812" s="315">
        <f>I812</f>
        <v>0</v>
      </c>
      <c r="O812" s="424">
        <f>L812+M812-N812</f>
        <v>0</v>
      </c>
      <c r="P812" s="244"/>
      <c r="Q812" s="771"/>
      <c r="R812" s="775"/>
      <c r="S812" s="775"/>
      <c r="T812" s="775"/>
      <c r="U812" s="775"/>
      <c r="V812" s="775"/>
      <c r="W812" s="819"/>
      <c r="X812" s="313">
        <f t="shared" si="163"/>
        <v>0</v>
      </c>
    </row>
    <row r="813" spans="2:24" ht="19.5" hidden="1" thickBot="1">
      <c r="B813" s="136"/>
      <c r="C813" s="142">
        <v>2190</v>
      </c>
      <c r="D813" s="512" t="s">
        <v>234</v>
      </c>
      <c r="E813" s="812"/>
      <c r="F813" s="449"/>
      <c r="G813" s="245"/>
      <c r="H813" s="245"/>
      <c r="I813" s="476">
        <f>F813+G813+H813</f>
        <v>0</v>
      </c>
      <c r="J813" s="243" t="str">
        <f t="shared" si="162"/>
        <v/>
      </c>
      <c r="K813" s="244"/>
      <c r="L813" s="423"/>
      <c r="M813" s="252"/>
      <c r="N813" s="315">
        <f>I813</f>
        <v>0</v>
      </c>
      <c r="O813" s="424">
        <f>L813+M813-N813</f>
        <v>0</v>
      </c>
      <c r="P813" s="244"/>
      <c r="Q813" s="771"/>
      <c r="R813" s="775"/>
      <c r="S813" s="775"/>
      <c r="T813" s="775"/>
      <c r="U813" s="775"/>
      <c r="V813" s="775"/>
      <c r="W813" s="819"/>
      <c r="X813" s="313">
        <f t="shared" si="163"/>
        <v>0</v>
      </c>
    </row>
    <row r="814" spans="2:24" ht="19.5" hidden="1" thickBot="1">
      <c r="B814" s="794">
        <v>2200</v>
      </c>
      <c r="C814" s="958" t="s">
        <v>235</v>
      </c>
      <c r="D814" s="958"/>
      <c r="E814" s="795"/>
      <c r="F814" s="796">
        <f>SUM(F815:F816)</f>
        <v>0</v>
      </c>
      <c r="G814" s="797">
        <f>SUM(G815:G816)</f>
        <v>0</v>
      </c>
      <c r="H814" s="797">
        <f>SUM(H815:H816)</f>
        <v>0</v>
      </c>
      <c r="I814" s="797">
        <f>SUM(I815:I816)</f>
        <v>0</v>
      </c>
      <c r="J814" s="243" t="str">
        <f t="shared" si="162"/>
        <v/>
      </c>
      <c r="K814" s="244"/>
      <c r="L814" s="316">
        <f>SUM(L815:L816)</f>
        <v>0</v>
      </c>
      <c r="M814" s="317">
        <f>SUM(M815:M816)</f>
        <v>0</v>
      </c>
      <c r="N814" s="425">
        <f>SUM(N815:N816)</f>
        <v>0</v>
      </c>
      <c r="O814" s="426">
        <f>SUM(O815:O816)</f>
        <v>0</v>
      </c>
      <c r="P814" s="244"/>
      <c r="Q814" s="773"/>
      <c r="R814" s="774"/>
      <c r="S814" s="774"/>
      <c r="T814" s="774"/>
      <c r="U814" s="774"/>
      <c r="V814" s="774"/>
      <c r="W814" s="820"/>
      <c r="X814" s="313">
        <f t="shared" si="163"/>
        <v>0</v>
      </c>
    </row>
    <row r="815" spans="2:24" ht="19.5" hidden="1" thickBot="1">
      <c r="B815" s="136"/>
      <c r="C815" s="137">
        <v>2221</v>
      </c>
      <c r="D815" s="139" t="s">
        <v>1456</v>
      </c>
      <c r="E815" s="812"/>
      <c r="F815" s="449"/>
      <c r="G815" s="245"/>
      <c r="H815" s="245"/>
      <c r="I815" s="476">
        <f t="shared" ref="I815:I820" si="164">F815+G815+H815</f>
        <v>0</v>
      </c>
      <c r="J815" s="243" t="str">
        <f t="shared" si="162"/>
        <v/>
      </c>
      <c r="K815" s="244"/>
      <c r="L815" s="423"/>
      <c r="M815" s="252"/>
      <c r="N815" s="315">
        <f t="shared" ref="N815:N820" si="165">I815</f>
        <v>0</v>
      </c>
      <c r="O815" s="424">
        <f t="shared" ref="O815:O820" si="166">L815+M815-N815</f>
        <v>0</v>
      </c>
      <c r="P815" s="244"/>
      <c r="Q815" s="771"/>
      <c r="R815" s="775"/>
      <c r="S815" s="775"/>
      <c r="T815" s="775"/>
      <c r="U815" s="775"/>
      <c r="V815" s="775"/>
      <c r="W815" s="819"/>
      <c r="X815" s="313">
        <f t="shared" si="163"/>
        <v>0</v>
      </c>
    </row>
    <row r="816" spans="2:24" ht="19.5" hidden="1" thickBot="1">
      <c r="B816" s="136"/>
      <c r="C816" s="142">
        <v>2224</v>
      </c>
      <c r="D816" s="141" t="s">
        <v>236</v>
      </c>
      <c r="E816" s="812"/>
      <c r="F816" s="449"/>
      <c r="G816" s="245"/>
      <c r="H816" s="245"/>
      <c r="I816" s="476">
        <f t="shared" si="164"/>
        <v>0</v>
      </c>
      <c r="J816" s="243" t="str">
        <f t="shared" si="162"/>
        <v/>
      </c>
      <c r="K816" s="244"/>
      <c r="L816" s="423"/>
      <c r="M816" s="252"/>
      <c r="N816" s="315">
        <f t="shared" si="165"/>
        <v>0</v>
      </c>
      <c r="O816" s="424">
        <f t="shared" si="166"/>
        <v>0</v>
      </c>
      <c r="P816" s="244"/>
      <c r="Q816" s="771"/>
      <c r="R816" s="775"/>
      <c r="S816" s="775"/>
      <c r="T816" s="775"/>
      <c r="U816" s="775"/>
      <c r="V816" s="775"/>
      <c r="W816" s="819"/>
      <c r="X816" s="313">
        <f t="shared" si="163"/>
        <v>0</v>
      </c>
    </row>
    <row r="817" spans="2:24" ht="19.5" hidden="1" thickBot="1">
      <c r="B817" s="794">
        <v>2500</v>
      </c>
      <c r="C817" s="961" t="s">
        <v>237</v>
      </c>
      <c r="D817" s="961"/>
      <c r="E817" s="795"/>
      <c r="F817" s="798"/>
      <c r="G817" s="799"/>
      <c r="H817" s="799"/>
      <c r="I817" s="800">
        <f t="shared" si="164"/>
        <v>0</v>
      </c>
      <c r="J817" s="243" t="str">
        <f t="shared" si="162"/>
        <v/>
      </c>
      <c r="K817" s="244"/>
      <c r="L817" s="428"/>
      <c r="M817" s="254"/>
      <c r="N817" s="315">
        <f t="shared" si="165"/>
        <v>0</v>
      </c>
      <c r="O817" s="424">
        <f t="shared" si="166"/>
        <v>0</v>
      </c>
      <c r="P817" s="244"/>
      <c r="Q817" s="773"/>
      <c r="R817" s="774"/>
      <c r="S817" s="775"/>
      <c r="T817" s="775"/>
      <c r="U817" s="774"/>
      <c r="V817" s="775"/>
      <c r="W817" s="819"/>
      <c r="X817" s="313">
        <f t="shared" si="163"/>
        <v>0</v>
      </c>
    </row>
    <row r="818" spans="2:24" ht="19.5" hidden="1" thickBot="1">
      <c r="B818" s="794">
        <v>2600</v>
      </c>
      <c r="C818" s="964" t="s">
        <v>238</v>
      </c>
      <c r="D818" s="978"/>
      <c r="E818" s="795"/>
      <c r="F818" s="798"/>
      <c r="G818" s="799"/>
      <c r="H818" s="799"/>
      <c r="I818" s="800">
        <f t="shared" si="164"/>
        <v>0</v>
      </c>
      <c r="J818" s="243" t="str">
        <f t="shared" si="162"/>
        <v/>
      </c>
      <c r="K818" s="244"/>
      <c r="L818" s="428"/>
      <c r="M818" s="254"/>
      <c r="N818" s="315">
        <f t="shared" si="165"/>
        <v>0</v>
      </c>
      <c r="O818" s="424">
        <f t="shared" si="166"/>
        <v>0</v>
      </c>
      <c r="P818" s="244"/>
      <c r="Q818" s="773"/>
      <c r="R818" s="774"/>
      <c r="S818" s="775"/>
      <c r="T818" s="775"/>
      <c r="U818" s="774"/>
      <c r="V818" s="775"/>
      <c r="W818" s="819"/>
      <c r="X818" s="313">
        <f t="shared" si="163"/>
        <v>0</v>
      </c>
    </row>
    <row r="819" spans="2:24" ht="19.5" hidden="1" thickBot="1">
      <c r="B819" s="794">
        <v>2700</v>
      </c>
      <c r="C819" s="964" t="s">
        <v>239</v>
      </c>
      <c r="D819" s="978"/>
      <c r="E819" s="795"/>
      <c r="F819" s="798"/>
      <c r="G819" s="799"/>
      <c r="H819" s="799"/>
      <c r="I819" s="800">
        <f t="shared" si="164"/>
        <v>0</v>
      </c>
      <c r="J819" s="243" t="str">
        <f t="shared" si="162"/>
        <v/>
      </c>
      <c r="K819" s="244"/>
      <c r="L819" s="428"/>
      <c r="M819" s="254"/>
      <c r="N819" s="315">
        <f t="shared" si="165"/>
        <v>0</v>
      </c>
      <c r="O819" s="424">
        <f t="shared" si="166"/>
        <v>0</v>
      </c>
      <c r="P819" s="244"/>
      <c r="Q819" s="773"/>
      <c r="R819" s="774"/>
      <c r="S819" s="775"/>
      <c r="T819" s="775"/>
      <c r="U819" s="774"/>
      <c r="V819" s="775"/>
      <c r="W819" s="819"/>
      <c r="X819" s="313">
        <f t="shared" si="163"/>
        <v>0</v>
      </c>
    </row>
    <row r="820" spans="2:24" ht="19.5" hidden="1" thickBot="1">
      <c r="B820" s="794">
        <v>2800</v>
      </c>
      <c r="C820" s="964" t="s">
        <v>1704</v>
      </c>
      <c r="D820" s="978"/>
      <c r="E820" s="795"/>
      <c r="F820" s="798"/>
      <c r="G820" s="799"/>
      <c r="H820" s="799"/>
      <c r="I820" s="800">
        <f t="shared" si="164"/>
        <v>0</v>
      </c>
      <c r="J820" s="243" t="str">
        <f t="shared" si="162"/>
        <v/>
      </c>
      <c r="K820" s="244"/>
      <c r="L820" s="428"/>
      <c r="M820" s="254"/>
      <c r="N820" s="315">
        <f t="shared" si="165"/>
        <v>0</v>
      </c>
      <c r="O820" s="424">
        <f t="shared" si="166"/>
        <v>0</v>
      </c>
      <c r="P820" s="244"/>
      <c r="Q820" s="773"/>
      <c r="R820" s="774"/>
      <c r="S820" s="775"/>
      <c r="T820" s="775"/>
      <c r="U820" s="774"/>
      <c r="V820" s="775"/>
      <c r="W820" s="819"/>
      <c r="X820" s="313">
        <f t="shared" si="163"/>
        <v>0</v>
      </c>
    </row>
    <row r="821" spans="2:24" ht="19.5" hidden="1" thickBot="1">
      <c r="B821" s="794">
        <v>2900</v>
      </c>
      <c r="C821" s="960" t="s">
        <v>240</v>
      </c>
      <c r="D821" s="970"/>
      <c r="E821" s="795"/>
      <c r="F821" s="796">
        <f>SUM(F822:F829)</f>
        <v>0</v>
      </c>
      <c r="G821" s="797">
        <f>SUM(G822:G829)</f>
        <v>0</v>
      </c>
      <c r="H821" s="797">
        <f>SUM(H822:H829)</f>
        <v>0</v>
      </c>
      <c r="I821" s="797">
        <f>SUM(I822:I829)</f>
        <v>0</v>
      </c>
      <c r="J821" s="243" t="str">
        <f t="shared" si="162"/>
        <v/>
      </c>
      <c r="K821" s="244"/>
      <c r="L821" s="316">
        <f>SUM(L822:L829)</f>
        <v>0</v>
      </c>
      <c r="M821" s="317">
        <f>SUM(M822:M829)</f>
        <v>0</v>
      </c>
      <c r="N821" s="425">
        <f>SUM(N822:N829)</f>
        <v>0</v>
      </c>
      <c r="O821" s="426">
        <f>SUM(O822:O829)</f>
        <v>0</v>
      </c>
      <c r="P821" s="244"/>
      <c r="Q821" s="773"/>
      <c r="R821" s="774"/>
      <c r="S821" s="774"/>
      <c r="T821" s="774"/>
      <c r="U821" s="774"/>
      <c r="V821" s="774"/>
      <c r="W821" s="820"/>
      <c r="X821" s="313">
        <f t="shared" si="163"/>
        <v>0</v>
      </c>
    </row>
    <row r="822" spans="2:24" ht="19.5" hidden="1" thickBot="1">
      <c r="B822" s="172"/>
      <c r="C822" s="144">
        <v>2910</v>
      </c>
      <c r="D822" s="319" t="s">
        <v>1741</v>
      </c>
      <c r="E822" s="812"/>
      <c r="F822" s="449"/>
      <c r="G822" s="245"/>
      <c r="H822" s="245"/>
      <c r="I822" s="476">
        <f t="shared" ref="I822:I829" si="167">F822+G822+H822</f>
        <v>0</v>
      </c>
      <c r="J822" s="243" t="str">
        <f t="shared" si="162"/>
        <v/>
      </c>
      <c r="K822" s="244"/>
      <c r="L822" s="423"/>
      <c r="M822" s="252"/>
      <c r="N822" s="315">
        <f t="shared" ref="N822:N829" si="168">I822</f>
        <v>0</v>
      </c>
      <c r="O822" s="424">
        <f t="shared" ref="O822:O829" si="169">L822+M822-N822</f>
        <v>0</v>
      </c>
      <c r="P822" s="244"/>
      <c r="Q822" s="771"/>
      <c r="R822" s="775"/>
      <c r="S822" s="775"/>
      <c r="T822" s="775"/>
      <c r="U822" s="775"/>
      <c r="V822" s="775"/>
      <c r="W822" s="819"/>
      <c r="X822" s="313">
        <f t="shared" si="163"/>
        <v>0</v>
      </c>
    </row>
    <row r="823" spans="2:24" ht="19.5" hidden="1" thickBot="1">
      <c r="B823" s="172"/>
      <c r="C823" s="144">
        <v>2920</v>
      </c>
      <c r="D823" s="319" t="s">
        <v>241</v>
      </c>
      <c r="E823" s="812"/>
      <c r="F823" s="449"/>
      <c r="G823" s="245"/>
      <c r="H823" s="245"/>
      <c r="I823" s="476">
        <f t="shared" si="167"/>
        <v>0</v>
      </c>
      <c r="J823" s="243" t="str">
        <f t="shared" si="162"/>
        <v/>
      </c>
      <c r="K823" s="244"/>
      <c r="L823" s="423"/>
      <c r="M823" s="252"/>
      <c r="N823" s="315">
        <f t="shared" si="168"/>
        <v>0</v>
      </c>
      <c r="O823" s="424">
        <f t="shared" si="169"/>
        <v>0</v>
      </c>
      <c r="P823" s="244"/>
      <c r="Q823" s="771"/>
      <c r="R823" s="775"/>
      <c r="S823" s="775"/>
      <c r="T823" s="775"/>
      <c r="U823" s="775"/>
      <c r="V823" s="775"/>
      <c r="W823" s="819"/>
      <c r="X823" s="313">
        <f t="shared" si="163"/>
        <v>0</v>
      </c>
    </row>
    <row r="824" spans="2:24" ht="32.25" hidden="1" thickBot="1">
      <c r="B824" s="172"/>
      <c r="C824" s="168">
        <v>2969</v>
      </c>
      <c r="D824" s="320" t="s">
        <v>242</v>
      </c>
      <c r="E824" s="812"/>
      <c r="F824" s="449"/>
      <c r="G824" s="245"/>
      <c r="H824" s="245"/>
      <c r="I824" s="476">
        <f t="shared" si="167"/>
        <v>0</v>
      </c>
      <c r="J824" s="243" t="str">
        <f t="shared" si="162"/>
        <v/>
      </c>
      <c r="K824" s="244"/>
      <c r="L824" s="423"/>
      <c r="M824" s="252"/>
      <c r="N824" s="315">
        <f t="shared" si="168"/>
        <v>0</v>
      </c>
      <c r="O824" s="424">
        <f t="shared" si="169"/>
        <v>0</v>
      </c>
      <c r="P824" s="244"/>
      <c r="Q824" s="771"/>
      <c r="R824" s="775"/>
      <c r="S824" s="775"/>
      <c r="T824" s="775"/>
      <c r="U824" s="775"/>
      <c r="V824" s="775"/>
      <c r="W824" s="819"/>
      <c r="X824" s="313">
        <f t="shared" si="163"/>
        <v>0</v>
      </c>
    </row>
    <row r="825" spans="2:24" ht="32.25" hidden="1" thickBot="1">
      <c r="B825" s="172"/>
      <c r="C825" s="168">
        <v>2970</v>
      </c>
      <c r="D825" s="320" t="s">
        <v>243</v>
      </c>
      <c r="E825" s="812"/>
      <c r="F825" s="449"/>
      <c r="G825" s="245"/>
      <c r="H825" s="245"/>
      <c r="I825" s="476">
        <f t="shared" si="167"/>
        <v>0</v>
      </c>
      <c r="J825" s="243" t="str">
        <f t="shared" si="162"/>
        <v/>
      </c>
      <c r="K825" s="244"/>
      <c r="L825" s="423"/>
      <c r="M825" s="252"/>
      <c r="N825" s="315">
        <f t="shared" si="168"/>
        <v>0</v>
      </c>
      <c r="O825" s="424">
        <f t="shared" si="169"/>
        <v>0</v>
      </c>
      <c r="P825" s="244"/>
      <c r="Q825" s="771"/>
      <c r="R825" s="775"/>
      <c r="S825" s="775"/>
      <c r="T825" s="775"/>
      <c r="U825" s="775"/>
      <c r="V825" s="775"/>
      <c r="W825" s="819"/>
      <c r="X825" s="313">
        <f t="shared" si="163"/>
        <v>0</v>
      </c>
    </row>
    <row r="826" spans="2:24" ht="19.5" hidden="1" thickBot="1">
      <c r="B826" s="172"/>
      <c r="C826" s="166">
        <v>2989</v>
      </c>
      <c r="D826" s="321" t="s">
        <v>244</v>
      </c>
      <c r="E826" s="812"/>
      <c r="F826" s="449"/>
      <c r="G826" s="245"/>
      <c r="H826" s="245"/>
      <c r="I826" s="476">
        <f t="shared" si="167"/>
        <v>0</v>
      </c>
      <c r="J826" s="243" t="str">
        <f t="shared" si="162"/>
        <v/>
      </c>
      <c r="K826" s="244"/>
      <c r="L826" s="423"/>
      <c r="M826" s="252"/>
      <c r="N826" s="315">
        <f t="shared" si="168"/>
        <v>0</v>
      </c>
      <c r="O826" s="424">
        <f t="shared" si="169"/>
        <v>0</v>
      </c>
      <c r="P826" s="244"/>
      <c r="Q826" s="771"/>
      <c r="R826" s="775"/>
      <c r="S826" s="775"/>
      <c r="T826" s="775"/>
      <c r="U826" s="775"/>
      <c r="V826" s="775"/>
      <c r="W826" s="819"/>
      <c r="X826" s="313">
        <f t="shared" si="163"/>
        <v>0</v>
      </c>
    </row>
    <row r="827" spans="2:24" ht="32.25" hidden="1" thickBot="1">
      <c r="B827" s="136"/>
      <c r="C827" s="137">
        <v>2990</v>
      </c>
      <c r="D827" s="322" t="s">
        <v>1722</v>
      </c>
      <c r="E827" s="812"/>
      <c r="F827" s="449"/>
      <c r="G827" s="245"/>
      <c r="H827" s="245"/>
      <c r="I827" s="476">
        <f t="shared" si="167"/>
        <v>0</v>
      </c>
      <c r="J827" s="243" t="str">
        <f t="shared" si="162"/>
        <v/>
      </c>
      <c r="K827" s="244"/>
      <c r="L827" s="423"/>
      <c r="M827" s="252"/>
      <c r="N827" s="315">
        <f t="shared" si="168"/>
        <v>0</v>
      </c>
      <c r="O827" s="424">
        <f t="shared" si="169"/>
        <v>0</v>
      </c>
      <c r="P827" s="244"/>
      <c r="Q827" s="771"/>
      <c r="R827" s="775"/>
      <c r="S827" s="775"/>
      <c r="T827" s="775"/>
      <c r="U827" s="775"/>
      <c r="V827" s="775"/>
      <c r="W827" s="819"/>
      <c r="X827" s="313">
        <f t="shared" si="163"/>
        <v>0</v>
      </c>
    </row>
    <row r="828" spans="2:24" ht="19.5" hidden="1" thickBot="1">
      <c r="B828" s="136"/>
      <c r="C828" s="137">
        <v>2991</v>
      </c>
      <c r="D828" s="322" t="s">
        <v>245</v>
      </c>
      <c r="E828" s="812"/>
      <c r="F828" s="449"/>
      <c r="G828" s="245"/>
      <c r="H828" s="245"/>
      <c r="I828" s="476">
        <f t="shared" si="167"/>
        <v>0</v>
      </c>
      <c r="J828" s="243" t="str">
        <f t="shared" si="162"/>
        <v/>
      </c>
      <c r="K828" s="244"/>
      <c r="L828" s="423"/>
      <c r="M828" s="252"/>
      <c r="N828" s="315">
        <f t="shared" si="168"/>
        <v>0</v>
      </c>
      <c r="O828" s="424">
        <f t="shared" si="169"/>
        <v>0</v>
      </c>
      <c r="P828" s="244"/>
      <c r="Q828" s="771"/>
      <c r="R828" s="775"/>
      <c r="S828" s="775"/>
      <c r="T828" s="775"/>
      <c r="U828" s="775"/>
      <c r="V828" s="775"/>
      <c r="W828" s="819"/>
      <c r="X828" s="313">
        <f t="shared" si="163"/>
        <v>0</v>
      </c>
    </row>
    <row r="829" spans="2:24" ht="19.5" hidden="1" thickBot="1">
      <c r="B829" s="136"/>
      <c r="C829" s="142">
        <v>2992</v>
      </c>
      <c r="D829" s="154" t="s">
        <v>246</v>
      </c>
      <c r="E829" s="812"/>
      <c r="F829" s="449"/>
      <c r="G829" s="245"/>
      <c r="H829" s="245"/>
      <c r="I829" s="476">
        <f t="shared" si="167"/>
        <v>0</v>
      </c>
      <c r="J829" s="243" t="str">
        <f t="shared" si="162"/>
        <v/>
      </c>
      <c r="K829" s="244"/>
      <c r="L829" s="423"/>
      <c r="M829" s="252"/>
      <c r="N829" s="315">
        <f t="shared" si="168"/>
        <v>0</v>
      </c>
      <c r="O829" s="424">
        <f t="shared" si="169"/>
        <v>0</v>
      </c>
      <c r="P829" s="244"/>
      <c r="Q829" s="771"/>
      <c r="R829" s="775"/>
      <c r="S829" s="775"/>
      <c r="T829" s="775"/>
      <c r="U829" s="775"/>
      <c r="V829" s="775"/>
      <c r="W829" s="819"/>
      <c r="X829" s="313">
        <f t="shared" si="163"/>
        <v>0</v>
      </c>
    </row>
    <row r="830" spans="2:24" ht="19.5" hidden="1" thickBot="1">
      <c r="B830" s="794">
        <v>3300</v>
      </c>
      <c r="C830" s="960" t="s">
        <v>1763</v>
      </c>
      <c r="D830" s="960"/>
      <c r="E830" s="795"/>
      <c r="F830" s="781">
        <v>0</v>
      </c>
      <c r="G830" s="781">
        <v>0</v>
      </c>
      <c r="H830" s="781">
        <v>0</v>
      </c>
      <c r="I830" s="797">
        <f>SUM(I831:I835)</f>
        <v>0</v>
      </c>
      <c r="J830" s="243" t="str">
        <f t="shared" si="162"/>
        <v/>
      </c>
      <c r="K830" s="244"/>
      <c r="L830" s="773"/>
      <c r="M830" s="774"/>
      <c r="N830" s="774"/>
      <c r="O830" s="820"/>
      <c r="P830" s="244"/>
      <c r="Q830" s="773"/>
      <c r="R830" s="774"/>
      <c r="S830" s="774"/>
      <c r="T830" s="774"/>
      <c r="U830" s="774"/>
      <c r="V830" s="774"/>
      <c r="W830" s="820"/>
      <c r="X830" s="313">
        <f t="shared" si="163"/>
        <v>0</v>
      </c>
    </row>
    <row r="831" spans="2:24" ht="19.5" hidden="1" thickBot="1">
      <c r="B831" s="143"/>
      <c r="C831" s="144">
        <v>3301</v>
      </c>
      <c r="D831" s="460" t="s">
        <v>247</v>
      </c>
      <c r="E831" s="812"/>
      <c r="F831" s="700">
        <v>0</v>
      </c>
      <c r="G831" s="700">
        <v>0</v>
      </c>
      <c r="H831" s="700">
        <v>0</v>
      </c>
      <c r="I831" s="476">
        <f t="shared" ref="I831:I838" si="170">F831+G831+H831</f>
        <v>0</v>
      </c>
      <c r="J831" s="243" t="str">
        <f t="shared" si="162"/>
        <v/>
      </c>
      <c r="K831" s="244"/>
      <c r="L831" s="771"/>
      <c r="M831" s="775"/>
      <c r="N831" s="775"/>
      <c r="O831" s="819"/>
      <c r="P831" s="244"/>
      <c r="Q831" s="771"/>
      <c r="R831" s="775"/>
      <c r="S831" s="775"/>
      <c r="T831" s="775"/>
      <c r="U831" s="775"/>
      <c r="V831" s="775"/>
      <c r="W831" s="819"/>
      <c r="X831" s="313">
        <f t="shared" si="163"/>
        <v>0</v>
      </c>
    </row>
    <row r="832" spans="2:24" ht="19.5" hidden="1" thickBot="1">
      <c r="B832" s="143"/>
      <c r="C832" s="168">
        <v>3302</v>
      </c>
      <c r="D832" s="461" t="s">
        <v>1077</v>
      </c>
      <c r="E832" s="812"/>
      <c r="F832" s="700">
        <v>0</v>
      </c>
      <c r="G832" s="700">
        <v>0</v>
      </c>
      <c r="H832" s="700">
        <v>0</v>
      </c>
      <c r="I832" s="476">
        <f t="shared" si="170"/>
        <v>0</v>
      </c>
      <c r="J832" s="243" t="str">
        <f t="shared" ref="J832:J863" si="171">(IF($E832&lt;&gt;0,$J$2,IF($I832&lt;&gt;0,$J$2,"")))</f>
        <v/>
      </c>
      <c r="K832" s="244"/>
      <c r="L832" s="771"/>
      <c r="M832" s="775"/>
      <c r="N832" s="775"/>
      <c r="O832" s="819"/>
      <c r="P832" s="244"/>
      <c r="Q832" s="771"/>
      <c r="R832" s="775"/>
      <c r="S832" s="775"/>
      <c r="T832" s="775"/>
      <c r="U832" s="775"/>
      <c r="V832" s="775"/>
      <c r="W832" s="819"/>
      <c r="X832" s="313">
        <f t="shared" ref="X832:X863" si="172">T832-U832-V832-W832</f>
        <v>0</v>
      </c>
    </row>
    <row r="833" spans="2:24" ht="19.5" hidden="1" thickBot="1">
      <c r="B833" s="143"/>
      <c r="C833" s="166">
        <v>3304</v>
      </c>
      <c r="D833" s="462" t="s">
        <v>249</v>
      </c>
      <c r="E833" s="812"/>
      <c r="F833" s="700">
        <v>0</v>
      </c>
      <c r="G833" s="700">
        <v>0</v>
      </c>
      <c r="H833" s="700">
        <v>0</v>
      </c>
      <c r="I833" s="476">
        <f t="shared" si="170"/>
        <v>0</v>
      </c>
      <c r="J833" s="243" t="str">
        <f t="shared" si="171"/>
        <v/>
      </c>
      <c r="K833" s="244"/>
      <c r="L833" s="771"/>
      <c r="M833" s="775"/>
      <c r="N833" s="775"/>
      <c r="O833" s="819"/>
      <c r="P833" s="244"/>
      <c r="Q833" s="771"/>
      <c r="R833" s="775"/>
      <c r="S833" s="775"/>
      <c r="T833" s="775"/>
      <c r="U833" s="775"/>
      <c r="V833" s="775"/>
      <c r="W833" s="819"/>
      <c r="X833" s="313">
        <f t="shared" si="172"/>
        <v>0</v>
      </c>
    </row>
    <row r="834" spans="2:24" ht="32.25" hidden="1" thickBot="1">
      <c r="B834" s="143"/>
      <c r="C834" s="142">
        <v>3306</v>
      </c>
      <c r="D834" s="463" t="s">
        <v>1705</v>
      </c>
      <c r="E834" s="812"/>
      <c r="F834" s="700">
        <v>0</v>
      </c>
      <c r="G834" s="700">
        <v>0</v>
      </c>
      <c r="H834" s="700">
        <v>0</v>
      </c>
      <c r="I834" s="476">
        <f t="shared" si="170"/>
        <v>0</v>
      </c>
      <c r="J834" s="243" t="str">
        <f t="shared" si="171"/>
        <v/>
      </c>
      <c r="K834" s="244"/>
      <c r="L834" s="771"/>
      <c r="M834" s="775"/>
      <c r="N834" s="775"/>
      <c r="O834" s="819"/>
      <c r="P834" s="244"/>
      <c r="Q834" s="771"/>
      <c r="R834" s="775"/>
      <c r="S834" s="775"/>
      <c r="T834" s="775"/>
      <c r="U834" s="775"/>
      <c r="V834" s="775"/>
      <c r="W834" s="819"/>
      <c r="X834" s="313">
        <f t="shared" si="172"/>
        <v>0</v>
      </c>
    </row>
    <row r="835" spans="2:24" ht="19.5" hidden="1" thickBot="1">
      <c r="B835" s="143"/>
      <c r="C835" s="142">
        <v>3307</v>
      </c>
      <c r="D835" s="463" t="s">
        <v>1806</v>
      </c>
      <c r="E835" s="812"/>
      <c r="F835" s="700">
        <v>0</v>
      </c>
      <c r="G835" s="700">
        <v>0</v>
      </c>
      <c r="H835" s="700">
        <v>0</v>
      </c>
      <c r="I835" s="476">
        <f t="shared" si="170"/>
        <v>0</v>
      </c>
      <c r="J835" s="243" t="str">
        <f t="shared" si="171"/>
        <v/>
      </c>
      <c r="K835" s="244"/>
      <c r="L835" s="771"/>
      <c r="M835" s="775"/>
      <c r="N835" s="775"/>
      <c r="O835" s="819"/>
      <c r="P835" s="244"/>
      <c r="Q835" s="771"/>
      <c r="R835" s="775"/>
      <c r="S835" s="775"/>
      <c r="T835" s="775"/>
      <c r="U835" s="775"/>
      <c r="V835" s="775"/>
      <c r="W835" s="819"/>
      <c r="X835" s="313">
        <f t="shared" si="172"/>
        <v>0</v>
      </c>
    </row>
    <row r="836" spans="2:24" ht="19.5" hidden="1" thickBot="1">
      <c r="B836" s="794">
        <v>3900</v>
      </c>
      <c r="C836" s="961" t="s">
        <v>250</v>
      </c>
      <c r="D836" s="962"/>
      <c r="E836" s="795"/>
      <c r="F836" s="781">
        <v>0</v>
      </c>
      <c r="G836" s="781">
        <v>0</v>
      </c>
      <c r="H836" s="781">
        <v>0</v>
      </c>
      <c r="I836" s="800">
        <f t="shared" si="170"/>
        <v>0</v>
      </c>
      <c r="J836" s="243" t="str">
        <f t="shared" si="171"/>
        <v/>
      </c>
      <c r="K836" s="244"/>
      <c r="L836" s="428"/>
      <c r="M836" s="254"/>
      <c r="N836" s="317">
        <f>I836</f>
        <v>0</v>
      </c>
      <c r="O836" s="424">
        <f>L836+M836-N836</f>
        <v>0</v>
      </c>
      <c r="P836" s="244"/>
      <c r="Q836" s="428"/>
      <c r="R836" s="254"/>
      <c r="S836" s="429">
        <f>+IF(+(L836+M836)&gt;=I836,+M836,+(+I836-L836))</f>
        <v>0</v>
      </c>
      <c r="T836" s="315">
        <f>Q836+R836-S836</f>
        <v>0</v>
      </c>
      <c r="U836" s="254"/>
      <c r="V836" s="254"/>
      <c r="W836" s="253"/>
      <c r="X836" s="313">
        <f t="shared" si="172"/>
        <v>0</v>
      </c>
    </row>
    <row r="837" spans="2:24" ht="19.5" hidden="1" thickBot="1">
      <c r="B837" s="794">
        <v>4000</v>
      </c>
      <c r="C837" s="963" t="s">
        <v>251</v>
      </c>
      <c r="D837" s="963"/>
      <c r="E837" s="795"/>
      <c r="F837" s="798"/>
      <c r="G837" s="799"/>
      <c r="H837" s="799"/>
      <c r="I837" s="800">
        <f t="shared" si="170"/>
        <v>0</v>
      </c>
      <c r="J837" s="243" t="str">
        <f t="shared" si="171"/>
        <v/>
      </c>
      <c r="K837" s="244"/>
      <c r="L837" s="428"/>
      <c r="M837" s="254"/>
      <c r="N837" s="317">
        <f>I837</f>
        <v>0</v>
      </c>
      <c r="O837" s="424">
        <f>L837+M837-N837</f>
        <v>0</v>
      </c>
      <c r="P837" s="244"/>
      <c r="Q837" s="773"/>
      <c r="R837" s="774"/>
      <c r="S837" s="774"/>
      <c r="T837" s="775"/>
      <c r="U837" s="774"/>
      <c r="V837" s="774"/>
      <c r="W837" s="819"/>
      <c r="X837" s="313">
        <f t="shared" si="172"/>
        <v>0</v>
      </c>
    </row>
    <row r="838" spans="2:24" ht="19.5" hidden="1" thickBot="1">
      <c r="B838" s="794">
        <v>4100</v>
      </c>
      <c r="C838" s="963" t="s">
        <v>252</v>
      </c>
      <c r="D838" s="963"/>
      <c r="E838" s="795"/>
      <c r="F838" s="781">
        <v>0</v>
      </c>
      <c r="G838" s="781">
        <v>0</v>
      </c>
      <c r="H838" s="781">
        <v>0</v>
      </c>
      <c r="I838" s="800">
        <f t="shared" si="170"/>
        <v>0</v>
      </c>
      <c r="J838" s="243" t="str">
        <f t="shared" si="171"/>
        <v/>
      </c>
      <c r="K838" s="244"/>
      <c r="L838" s="773"/>
      <c r="M838" s="774"/>
      <c r="N838" s="774"/>
      <c r="O838" s="820"/>
      <c r="P838" s="244"/>
      <c r="Q838" s="773"/>
      <c r="R838" s="774"/>
      <c r="S838" s="774"/>
      <c r="T838" s="774"/>
      <c r="U838" s="774"/>
      <c r="V838" s="774"/>
      <c r="W838" s="820"/>
      <c r="X838" s="313">
        <f t="shared" si="172"/>
        <v>0</v>
      </c>
    </row>
    <row r="839" spans="2:24" ht="19.5" hidden="1" thickBot="1">
      <c r="B839" s="794">
        <v>4200</v>
      </c>
      <c r="C839" s="960" t="s">
        <v>253</v>
      </c>
      <c r="D839" s="970"/>
      <c r="E839" s="795"/>
      <c r="F839" s="796">
        <f>SUM(F840:F845)</f>
        <v>0</v>
      </c>
      <c r="G839" s="797">
        <f>SUM(G840:G845)</f>
        <v>0</v>
      </c>
      <c r="H839" s="797">
        <f>SUM(H840:H845)</f>
        <v>0</v>
      </c>
      <c r="I839" s="797">
        <f>SUM(I840:I845)</f>
        <v>0</v>
      </c>
      <c r="J839" s="243" t="str">
        <f t="shared" si="171"/>
        <v/>
      </c>
      <c r="K839" s="244"/>
      <c r="L839" s="316">
        <f>SUM(L840:L845)</f>
        <v>0</v>
      </c>
      <c r="M839" s="317">
        <f>SUM(M840:M845)</f>
        <v>0</v>
      </c>
      <c r="N839" s="425">
        <f>SUM(N840:N845)</f>
        <v>0</v>
      </c>
      <c r="O839" s="426">
        <f>SUM(O840:O845)</f>
        <v>0</v>
      </c>
      <c r="P839" s="244"/>
      <c r="Q839" s="316">
        <f t="shared" ref="Q839:W839" si="173">SUM(Q840:Q845)</f>
        <v>0</v>
      </c>
      <c r="R839" s="317">
        <f t="shared" si="173"/>
        <v>0</v>
      </c>
      <c r="S839" s="317">
        <f t="shared" si="173"/>
        <v>0</v>
      </c>
      <c r="T839" s="317">
        <f t="shared" si="173"/>
        <v>0</v>
      </c>
      <c r="U839" s="317">
        <f t="shared" si="173"/>
        <v>0</v>
      </c>
      <c r="V839" s="317">
        <f t="shared" si="173"/>
        <v>0</v>
      </c>
      <c r="W839" s="426">
        <f t="shared" si="173"/>
        <v>0</v>
      </c>
      <c r="X839" s="313">
        <f t="shared" si="172"/>
        <v>0</v>
      </c>
    </row>
    <row r="840" spans="2:24" ht="19.5" hidden="1" thickBot="1">
      <c r="B840" s="173"/>
      <c r="C840" s="144">
        <v>4201</v>
      </c>
      <c r="D840" s="138" t="s">
        <v>254</v>
      </c>
      <c r="E840" s="812"/>
      <c r="F840" s="449"/>
      <c r="G840" s="245"/>
      <c r="H840" s="245"/>
      <c r="I840" s="476">
        <f t="shared" ref="I840:I845" si="174">F840+G840+H840</f>
        <v>0</v>
      </c>
      <c r="J840" s="243" t="str">
        <f t="shared" si="171"/>
        <v/>
      </c>
      <c r="K840" s="244"/>
      <c r="L840" s="423"/>
      <c r="M840" s="252"/>
      <c r="N840" s="315">
        <f t="shared" ref="N840:N845" si="175">I840</f>
        <v>0</v>
      </c>
      <c r="O840" s="424">
        <f t="shared" ref="O840:O845" si="176">L840+M840-N840</f>
        <v>0</v>
      </c>
      <c r="P840" s="244"/>
      <c r="Q840" s="423"/>
      <c r="R840" s="252"/>
      <c r="S840" s="429">
        <f t="shared" ref="S840:S845" si="177">+IF(+(L840+M840)&gt;=I840,+M840,+(+I840-L840))</f>
        <v>0</v>
      </c>
      <c r="T840" s="315">
        <f t="shared" ref="T840:T845" si="178">Q840+R840-S840</f>
        <v>0</v>
      </c>
      <c r="U840" s="252"/>
      <c r="V840" s="252"/>
      <c r="W840" s="253"/>
      <c r="X840" s="313">
        <f t="shared" si="172"/>
        <v>0</v>
      </c>
    </row>
    <row r="841" spans="2:24" ht="19.5" hidden="1" thickBot="1">
      <c r="B841" s="173"/>
      <c r="C841" s="137">
        <v>4202</v>
      </c>
      <c r="D841" s="139" t="s">
        <v>255</v>
      </c>
      <c r="E841" s="812"/>
      <c r="F841" s="449"/>
      <c r="G841" s="245"/>
      <c r="H841" s="245"/>
      <c r="I841" s="476">
        <f t="shared" si="174"/>
        <v>0</v>
      </c>
      <c r="J841" s="243" t="str">
        <f t="shared" si="171"/>
        <v/>
      </c>
      <c r="K841" s="244"/>
      <c r="L841" s="423"/>
      <c r="M841" s="252"/>
      <c r="N841" s="315">
        <f t="shared" si="175"/>
        <v>0</v>
      </c>
      <c r="O841" s="424">
        <f t="shared" si="176"/>
        <v>0</v>
      </c>
      <c r="P841" s="244"/>
      <c r="Q841" s="423"/>
      <c r="R841" s="252"/>
      <c r="S841" s="429">
        <f t="shared" si="177"/>
        <v>0</v>
      </c>
      <c r="T841" s="315">
        <f t="shared" si="178"/>
        <v>0</v>
      </c>
      <c r="U841" s="252"/>
      <c r="V841" s="252"/>
      <c r="W841" s="253"/>
      <c r="X841" s="313">
        <f t="shared" si="172"/>
        <v>0</v>
      </c>
    </row>
    <row r="842" spans="2:24" ht="19.5" hidden="1" thickBot="1">
      <c r="B842" s="173"/>
      <c r="C842" s="137">
        <v>4214</v>
      </c>
      <c r="D842" s="139" t="s">
        <v>256</v>
      </c>
      <c r="E842" s="812"/>
      <c r="F842" s="449"/>
      <c r="G842" s="245"/>
      <c r="H842" s="245"/>
      <c r="I842" s="476">
        <f t="shared" si="174"/>
        <v>0</v>
      </c>
      <c r="J842" s="243" t="str">
        <f t="shared" si="171"/>
        <v/>
      </c>
      <c r="K842" s="244"/>
      <c r="L842" s="423"/>
      <c r="M842" s="252"/>
      <c r="N842" s="315">
        <f t="shared" si="175"/>
        <v>0</v>
      </c>
      <c r="O842" s="424">
        <f t="shared" si="176"/>
        <v>0</v>
      </c>
      <c r="P842" s="244"/>
      <c r="Q842" s="423"/>
      <c r="R842" s="252"/>
      <c r="S842" s="429">
        <f t="shared" si="177"/>
        <v>0</v>
      </c>
      <c r="T842" s="315">
        <f t="shared" si="178"/>
        <v>0</v>
      </c>
      <c r="U842" s="252"/>
      <c r="V842" s="252"/>
      <c r="W842" s="253"/>
      <c r="X842" s="313">
        <f t="shared" si="172"/>
        <v>0</v>
      </c>
    </row>
    <row r="843" spans="2:24" ht="19.5" hidden="1" thickBot="1">
      <c r="B843" s="173"/>
      <c r="C843" s="137">
        <v>4217</v>
      </c>
      <c r="D843" s="139" t="s">
        <v>257</v>
      </c>
      <c r="E843" s="812"/>
      <c r="F843" s="449"/>
      <c r="G843" s="245"/>
      <c r="H843" s="245"/>
      <c r="I843" s="476">
        <f t="shared" si="174"/>
        <v>0</v>
      </c>
      <c r="J843" s="243" t="str">
        <f t="shared" si="171"/>
        <v/>
      </c>
      <c r="K843" s="244"/>
      <c r="L843" s="423"/>
      <c r="M843" s="252"/>
      <c r="N843" s="315">
        <f t="shared" si="175"/>
        <v>0</v>
      </c>
      <c r="O843" s="424">
        <f t="shared" si="176"/>
        <v>0</v>
      </c>
      <c r="P843" s="244"/>
      <c r="Q843" s="423"/>
      <c r="R843" s="252"/>
      <c r="S843" s="429">
        <f t="shared" si="177"/>
        <v>0</v>
      </c>
      <c r="T843" s="315">
        <f t="shared" si="178"/>
        <v>0</v>
      </c>
      <c r="U843" s="252"/>
      <c r="V843" s="252"/>
      <c r="W843" s="253"/>
      <c r="X843" s="313">
        <f t="shared" si="172"/>
        <v>0</v>
      </c>
    </row>
    <row r="844" spans="2:24" ht="19.5" hidden="1" thickBot="1">
      <c r="B844" s="173"/>
      <c r="C844" s="137">
        <v>4218</v>
      </c>
      <c r="D844" s="145" t="s">
        <v>258</v>
      </c>
      <c r="E844" s="812"/>
      <c r="F844" s="449"/>
      <c r="G844" s="245"/>
      <c r="H844" s="245"/>
      <c r="I844" s="476">
        <f t="shared" si="174"/>
        <v>0</v>
      </c>
      <c r="J844" s="243" t="str">
        <f t="shared" si="171"/>
        <v/>
      </c>
      <c r="K844" s="244"/>
      <c r="L844" s="423"/>
      <c r="M844" s="252"/>
      <c r="N844" s="315">
        <f t="shared" si="175"/>
        <v>0</v>
      </c>
      <c r="O844" s="424">
        <f t="shared" si="176"/>
        <v>0</v>
      </c>
      <c r="P844" s="244"/>
      <c r="Q844" s="423"/>
      <c r="R844" s="252"/>
      <c r="S844" s="429">
        <f t="shared" si="177"/>
        <v>0</v>
      </c>
      <c r="T844" s="315">
        <f t="shared" si="178"/>
        <v>0</v>
      </c>
      <c r="U844" s="252"/>
      <c r="V844" s="252"/>
      <c r="W844" s="253"/>
      <c r="X844" s="313">
        <f t="shared" si="172"/>
        <v>0</v>
      </c>
    </row>
    <row r="845" spans="2:24" ht="19.5" hidden="1" thickBot="1">
      <c r="B845" s="173"/>
      <c r="C845" s="137">
        <v>4219</v>
      </c>
      <c r="D845" s="156" t="s">
        <v>259</v>
      </c>
      <c r="E845" s="812"/>
      <c r="F845" s="449"/>
      <c r="G845" s="245"/>
      <c r="H845" s="245"/>
      <c r="I845" s="476">
        <f t="shared" si="174"/>
        <v>0</v>
      </c>
      <c r="J845" s="243" t="str">
        <f t="shared" si="171"/>
        <v/>
      </c>
      <c r="K845" s="244"/>
      <c r="L845" s="423"/>
      <c r="M845" s="252"/>
      <c r="N845" s="315">
        <f t="shared" si="175"/>
        <v>0</v>
      </c>
      <c r="O845" s="424">
        <f t="shared" si="176"/>
        <v>0</v>
      </c>
      <c r="P845" s="244"/>
      <c r="Q845" s="423"/>
      <c r="R845" s="252"/>
      <c r="S845" s="429">
        <f t="shared" si="177"/>
        <v>0</v>
      </c>
      <c r="T845" s="315">
        <f t="shared" si="178"/>
        <v>0</v>
      </c>
      <c r="U845" s="252"/>
      <c r="V845" s="252"/>
      <c r="W845" s="253"/>
      <c r="X845" s="313">
        <f t="shared" si="172"/>
        <v>0</v>
      </c>
    </row>
    <row r="846" spans="2:24" ht="19.5" hidden="1" thickBot="1">
      <c r="B846" s="794">
        <v>4300</v>
      </c>
      <c r="C846" s="958" t="s">
        <v>1706</v>
      </c>
      <c r="D846" s="958"/>
      <c r="E846" s="795"/>
      <c r="F846" s="796">
        <f>SUM(F847:F849)</f>
        <v>0</v>
      </c>
      <c r="G846" s="797">
        <f>SUM(G847:G849)</f>
        <v>0</v>
      </c>
      <c r="H846" s="797">
        <f>SUM(H847:H849)</f>
        <v>0</v>
      </c>
      <c r="I846" s="797">
        <f>SUM(I847:I849)</f>
        <v>0</v>
      </c>
      <c r="J846" s="243" t="str">
        <f t="shared" si="171"/>
        <v/>
      </c>
      <c r="K846" s="244"/>
      <c r="L846" s="316">
        <f>SUM(L847:L849)</f>
        <v>0</v>
      </c>
      <c r="M846" s="317">
        <f>SUM(M847:M849)</f>
        <v>0</v>
      </c>
      <c r="N846" s="425">
        <f>SUM(N847:N849)</f>
        <v>0</v>
      </c>
      <c r="O846" s="426">
        <f>SUM(O847:O849)</f>
        <v>0</v>
      </c>
      <c r="P846" s="244"/>
      <c r="Q846" s="316">
        <f t="shared" ref="Q846:W846" si="179">SUM(Q847:Q849)</f>
        <v>0</v>
      </c>
      <c r="R846" s="317">
        <f t="shared" si="179"/>
        <v>0</v>
      </c>
      <c r="S846" s="317">
        <f t="shared" si="179"/>
        <v>0</v>
      </c>
      <c r="T846" s="317">
        <f t="shared" si="179"/>
        <v>0</v>
      </c>
      <c r="U846" s="317">
        <f t="shared" si="179"/>
        <v>0</v>
      </c>
      <c r="V846" s="317">
        <f t="shared" si="179"/>
        <v>0</v>
      </c>
      <c r="W846" s="426">
        <f t="shared" si="179"/>
        <v>0</v>
      </c>
      <c r="X846" s="313">
        <f t="shared" si="172"/>
        <v>0</v>
      </c>
    </row>
    <row r="847" spans="2:24" ht="19.5" hidden="1" thickBot="1">
      <c r="B847" s="173"/>
      <c r="C847" s="144">
        <v>4301</v>
      </c>
      <c r="D847" s="163" t="s">
        <v>260</v>
      </c>
      <c r="E847" s="812"/>
      <c r="F847" s="449"/>
      <c r="G847" s="245"/>
      <c r="H847" s="245"/>
      <c r="I847" s="476">
        <f t="shared" ref="I847:I852" si="180">F847+G847+H847</f>
        <v>0</v>
      </c>
      <c r="J847" s="243" t="str">
        <f t="shared" si="171"/>
        <v/>
      </c>
      <c r="K847" s="244"/>
      <c r="L847" s="423"/>
      <c r="M847" s="252"/>
      <c r="N847" s="315">
        <f t="shared" ref="N847:N852" si="181">I847</f>
        <v>0</v>
      </c>
      <c r="O847" s="424">
        <f t="shared" ref="O847:O852" si="182">L847+M847-N847</f>
        <v>0</v>
      </c>
      <c r="P847" s="244"/>
      <c r="Q847" s="423"/>
      <c r="R847" s="252"/>
      <c r="S847" s="429">
        <f t="shared" ref="S847:S852" si="183">+IF(+(L847+M847)&gt;=I847,+M847,+(+I847-L847))</f>
        <v>0</v>
      </c>
      <c r="T847" s="315">
        <f t="shared" ref="T847:T852" si="184">Q847+R847-S847</f>
        <v>0</v>
      </c>
      <c r="U847" s="252"/>
      <c r="V847" s="252"/>
      <c r="W847" s="253"/>
      <c r="X847" s="313">
        <f t="shared" si="172"/>
        <v>0</v>
      </c>
    </row>
    <row r="848" spans="2:24" ht="19.5" hidden="1" thickBot="1">
      <c r="B848" s="173"/>
      <c r="C848" s="137">
        <v>4302</v>
      </c>
      <c r="D848" s="139" t="s">
        <v>1078</v>
      </c>
      <c r="E848" s="812"/>
      <c r="F848" s="449"/>
      <c r="G848" s="245"/>
      <c r="H848" s="245"/>
      <c r="I848" s="476">
        <f t="shared" si="180"/>
        <v>0</v>
      </c>
      <c r="J848" s="243" t="str">
        <f t="shared" si="171"/>
        <v/>
      </c>
      <c r="K848" s="244"/>
      <c r="L848" s="423"/>
      <c r="M848" s="252"/>
      <c r="N848" s="315">
        <f t="shared" si="181"/>
        <v>0</v>
      </c>
      <c r="O848" s="424">
        <f t="shared" si="182"/>
        <v>0</v>
      </c>
      <c r="P848" s="244"/>
      <c r="Q848" s="423"/>
      <c r="R848" s="252"/>
      <c r="S848" s="429">
        <f t="shared" si="183"/>
        <v>0</v>
      </c>
      <c r="T848" s="315">
        <f t="shared" si="184"/>
        <v>0</v>
      </c>
      <c r="U848" s="252"/>
      <c r="V848" s="252"/>
      <c r="W848" s="253"/>
      <c r="X848" s="313">
        <f t="shared" si="172"/>
        <v>0</v>
      </c>
    </row>
    <row r="849" spans="2:24" ht="19.5" hidden="1" thickBot="1">
      <c r="B849" s="173"/>
      <c r="C849" s="142">
        <v>4309</v>
      </c>
      <c r="D849" s="148" t="s">
        <v>262</v>
      </c>
      <c r="E849" s="812"/>
      <c r="F849" s="449"/>
      <c r="G849" s="245"/>
      <c r="H849" s="245"/>
      <c r="I849" s="476">
        <f t="shared" si="180"/>
        <v>0</v>
      </c>
      <c r="J849" s="243" t="str">
        <f t="shared" si="171"/>
        <v/>
      </c>
      <c r="K849" s="244"/>
      <c r="L849" s="423"/>
      <c r="M849" s="252"/>
      <c r="N849" s="315">
        <f t="shared" si="181"/>
        <v>0</v>
      </c>
      <c r="O849" s="424">
        <f t="shared" si="182"/>
        <v>0</v>
      </c>
      <c r="P849" s="244"/>
      <c r="Q849" s="423"/>
      <c r="R849" s="252"/>
      <c r="S849" s="429">
        <f t="shared" si="183"/>
        <v>0</v>
      </c>
      <c r="T849" s="315">
        <f t="shared" si="184"/>
        <v>0</v>
      </c>
      <c r="U849" s="252"/>
      <c r="V849" s="252"/>
      <c r="W849" s="253"/>
      <c r="X849" s="313">
        <f t="shared" si="172"/>
        <v>0</v>
      </c>
    </row>
    <row r="850" spans="2:24" ht="19.5" hidden="1" thickBot="1">
      <c r="B850" s="794">
        <v>4400</v>
      </c>
      <c r="C850" s="961" t="s">
        <v>1707</v>
      </c>
      <c r="D850" s="961"/>
      <c r="E850" s="795"/>
      <c r="F850" s="798"/>
      <c r="G850" s="799"/>
      <c r="H850" s="799"/>
      <c r="I850" s="800">
        <f t="shared" si="180"/>
        <v>0</v>
      </c>
      <c r="J850" s="243" t="str">
        <f t="shared" si="171"/>
        <v/>
      </c>
      <c r="K850" s="244"/>
      <c r="L850" s="428"/>
      <c r="M850" s="254"/>
      <c r="N850" s="317">
        <f t="shared" si="181"/>
        <v>0</v>
      </c>
      <c r="O850" s="424">
        <f t="shared" si="182"/>
        <v>0</v>
      </c>
      <c r="P850" s="244"/>
      <c r="Q850" s="428"/>
      <c r="R850" s="254"/>
      <c r="S850" s="429">
        <f t="shared" si="183"/>
        <v>0</v>
      </c>
      <c r="T850" s="315">
        <f t="shared" si="184"/>
        <v>0</v>
      </c>
      <c r="U850" s="254"/>
      <c r="V850" s="254"/>
      <c r="W850" s="253"/>
      <c r="X850" s="313">
        <f t="shared" si="172"/>
        <v>0</v>
      </c>
    </row>
    <row r="851" spans="2:24" ht="19.5" hidden="1" thickBot="1">
      <c r="B851" s="794">
        <v>4500</v>
      </c>
      <c r="C851" s="963" t="s">
        <v>1708</v>
      </c>
      <c r="D851" s="963"/>
      <c r="E851" s="795"/>
      <c r="F851" s="798"/>
      <c r="G851" s="799"/>
      <c r="H851" s="799"/>
      <c r="I851" s="800">
        <f t="shared" si="180"/>
        <v>0</v>
      </c>
      <c r="J851" s="243" t="str">
        <f t="shared" si="171"/>
        <v/>
      </c>
      <c r="K851" s="244"/>
      <c r="L851" s="428"/>
      <c r="M851" s="254"/>
      <c r="N851" s="317">
        <f t="shared" si="181"/>
        <v>0</v>
      </c>
      <c r="O851" s="424">
        <f t="shared" si="182"/>
        <v>0</v>
      </c>
      <c r="P851" s="244"/>
      <c r="Q851" s="428"/>
      <c r="R851" s="254"/>
      <c r="S851" s="429">
        <f t="shared" si="183"/>
        <v>0</v>
      </c>
      <c r="T851" s="315">
        <f t="shared" si="184"/>
        <v>0</v>
      </c>
      <c r="U851" s="254"/>
      <c r="V851" s="254"/>
      <c r="W851" s="253"/>
      <c r="X851" s="313">
        <f t="shared" si="172"/>
        <v>0</v>
      </c>
    </row>
    <row r="852" spans="2:24" ht="19.5" hidden="1" thickBot="1">
      <c r="B852" s="794">
        <v>4600</v>
      </c>
      <c r="C852" s="964" t="s">
        <v>263</v>
      </c>
      <c r="D852" s="965"/>
      <c r="E852" s="795"/>
      <c r="F852" s="798"/>
      <c r="G852" s="799"/>
      <c r="H852" s="799"/>
      <c r="I852" s="800">
        <f t="shared" si="180"/>
        <v>0</v>
      </c>
      <c r="J852" s="243" t="str">
        <f t="shared" si="171"/>
        <v/>
      </c>
      <c r="K852" s="244"/>
      <c r="L852" s="428"/>
      <c r="M852" s="254"/>
      <c r="N852" s="317">
        <f t="shared" si="181"/>
        <v>0</v>
      </c>
      <c r="O852" s="424">
        <f t="shared" si="182"/>
        <v>0</v>
      </c>
      <c r="P852" s="244"/>
      <c r="Q852" s="428"/>
      <c r="R852" s="254"/>
      <c r="S852" s="429">
        <f t="shared" si="183"/>
        <v>0</v>
      </c>
      <c r="T852" s="315">
        <f t="shared" si="184"/>
        <v>0</v>
      </c>
      <c r="U852" s="254"/>
      <c r="V852" s="254"/>
      <c r="W852" s="253"/>
      <c r="X852" s="313">
        <f t="shared" si="172"/>
        <v>0</v>
      </c>
    </row>
    <row r="853" spans="2:24" ht="19.5" hidden="1" thickBot="1">
      <c r="B853" s="794">
        <v>4900</v>
      </c>
      <c r="C853" s="960" t="s">
        <v>294</v>
      </c>
      <c r="D853" s="960"/>
      <c r="E853" s="795"/>
      <c r="F853" s="796">
        <f>+F854+F855</f>
        <v>0</v>
      </c>
      <c r="G853" s="797">
        <f>+G854+G855</f>
        <v>0</v>
      </c>
      <c r="H853" s="797">
        <f>+H854+H855</f>
        <v>0</v>
      </c>
      <c r="I853" s="797">
        <f>+I854+I855</f>
        <v>0</v>
      </c>
      <c r="J853" s="243" t="str">
        <f t="shared" si="171"/>
        <v/>
      </c>
      <c r="K853" s="244"/>
      <c r="L853" s="773"/>
      <c r="M853" s="774"/>
      <c r="N853" s="774"/>
      <c r="O853" s="820"/>
      <c r="P853" s="244"/>
      <c r="Q853" s="773"/>
      <c r="R853" s="774"/>
      <c r="S853" s="774"/>
      <c r="T853" s="774"/>
      <c r="U853" s="774"/>
      <c r="V853" s="774"/>
      <c r="W853" s="820"/>
      <c r="X853" s="313">
        <f t="shared" si="172"/>
        <v>0</v>
      </c>
    </row>
    <row r="854" spans="2:24" ht="19.5" hidden="1" thickBot="1">
      <c r="B854" s="173"/>
      <c r="C854" s="144">
        <v>4901</v>
      </c>
      <c r="D854" s="174" t="s">
        <v>295</v>
      </c>
      <c r="E854" s="812"/>
      <c r="F854" s="449"/>
      <c r="G854" s="245"/>
      <c r="H854" s="245"/>
      <c r="I854" s="476">
        <f>F854+G854+H854</f>
        <v>0</v>
      </c>
      <c r="J854" s="243" t="str">
        <f t="shared" si="171"/>
        <v/>
      </c>
      <c r="K854" s="244"/>
      <c r="L854" s="771"/>
      <c r="M854" s="775"/>
      <c r="N854" s="775"/>
      <c r="O854" s="819"/>
      <c r="P854" s="244"/>
      <c r="Q854" s="771"/>
      <c r="R854" s="775"/>
      <c r="S854" s="775"/>
      <c r="T854" s="775"/>
      <c r="U854" s="775"/>
      <c r="V854" s="775"/>
      <c r="W854" s="819"/>
      <c r="X854" s="313">
        <f t="shared" si="172"/>
        <v>0</v>
      </c>
    </row>
    <row r="855" spans="2:24" ht="19.5" hidden="1" thickBot="1">
      <c r="B855" s="173"/>
      <c r="C855" s="142">
        <v>4902</v>
      </c>
      <c r="D855" s="148" t="s">
        <v>296</v>
      </c>
      <c r="E855" s="812"/>
      <c r="F855" s="449"/>
      <c r="G855" s="245"/>
      <c r="H855" s="245"/>
      <c r="I855" s="476">
        <f>F855+G855+H855</f>
        <v>0</v>
      </c>
      <c r="J855" s="243" t="str">
        <f t="shared" si="171"/>
        <v/>
      </c>
      <c r="K855" s="244"/>
      <c r="L855" s="771"/>
      <c r="M855" s="775"/>
      <c r="N855" s="775"/>
      <c r="O855" s="819"/>
      <c r="P855" s="244"/>
      <c r="Q855" s="771"/>
      <c r="R855" s="775"/>
      <c r="S855" s="775"/>
      <c r="T855" s="775"/>
      <c r="U855" s="775"/>
      <c r="V855" s="775"/>
      <c r="W855" s="819"/>
      <c r="X855" s="313">
        <f t="shared" si="172"/>
        <v>0</v>
      </c>
    </row>
    <row r="856" spans="2:24" ht="19.5" hidden="1" thickBot="1">
      <c r="B856" s="801">
        <v>5100</v>
      </c>
      <c r="C856" s="967" t="s">
        <v>264</v>
      </c>
      <c r="D856" s="967"/>
      <c r="E856" s="802"/>
      <c r="F856" s="803"/>
      <c r="G856" s="804"/>
      <c r="H856" s="804"/>
      <c r="I856" s="800">
        <f>F856+G856+H856</f>
        <v>0</v>
      </c>
      <c r="J856" s="243" t="str">
        <f t="shared" si="171"/>
        <v/>
      </c>
      <c r="K856" s="244"/>
      <c r="L856" s="430"/>
      <c r="M856" s="431"/>
      <c r="N856" s="327">
        <f>I856</f>
        <v>0</v>
      </c>
      <c r="O856" s="424">
        <f>L856+M856-N856</f>
        <v>0</v>
      </c>
      <c r="P856" s="244"/>
      <c r="Q856" s="430"/>
      <c r="R856" s="431"/>
      <c r="S856" s="429">
        <f>+IF(+(L856+M856)&gt;=I856,+M856,+(+I856-L856))</f>
        <v>0</v>
      </c>
      <c r="T856" s="315">
        <f>Q856+R856-S856</f>
        <v>0</v>
      </c>
      <c r="U856" s="431"/>
      <c r="V856" s="431"/>
      <c r="W856" s="253"/>
      <c r="X856" s="313">
        <f t="shared" si="172"/>
        <v>0</v>
      </c>
    </row>
    <row r="857" spans="2:24" ht="19.5" thickBot="1">
      <c r="B857" s="801">
        <v>5200</v>
      </c>
      <c r="C857" s="959" t="s">
        <v>265</v>
      </c>
      <c r="D857" s="959"/>
      <c r="E857" s="802"/>
      <c r="F857" s="805">
        <f>SUM(F858:F864)</f>
        <v>2400</v>
      </c>
      <c r="G857" s="806">
        <f>SUM(G858:G864)</f>
        <v>0</v>
      </c>
      <c r="H857" s="806">
        <f>SUM(H858:H864)</f>
        <v>0</v>
      </c>
      <c r="I857" s="806">
        <f>SUM(I858:I864)</f>
        <v>2400</v>
      </c>
      <c r="J857" s="243">
        <f t="shared" si="171"/>
        <v>1</v>
      </c>
      <c r="K857" s="244"/>
      <c r="L857" s="326">
        <f>SUM(L858:L864)</f>
        <v>0</v>
      </c>
      <c r="M857" s="327">
        <f>SUM(M858:M864)</f>
        <v>0</v>
      </c>
      <c r="N857" s="432">
        <f>SUM(N858:N864)</f>
        <v>2400</v>
      </c>
      <c r="O857" s="433">
        <f>SUM(O858:O864)</f>
        <v>-2400</v>
      </c>
      <c r="P857" s="244"/>
      <c r="Q857" s="326">
        <f t="shared" ref="Q857:W857" si="185">SUM(Q858:Q864)</f>
        <v>0</v>
      </c>
      <c r="R857" s="327">
        <f t="shared" si="185"/>
        <v>0</v>
      </c>
      <c r="S857" s="327">
        <f t="shared" si="185"/>
        <v>2400</v>
      </c>
      <c r="T857" s="327">
        <f t="shared" si="185"/>
        <v>-2400</v>
      </c>
      <c r="U857" s="327">
        <f t="shared" si="185"/>
        <v>0</v>
      </c>
      <c r="V857" s="327">
        <f t="shared" si="185"/>
        <v>0</v>
      </c>
      <c r="W857" s="433">
        <f t="shared" si="185"/>
        <v>0</v>
      </c>
      <c r="X857" s="313">
        <f t="shared" si="172"/>
        <v>-2400</v>
      </c>
    </row>
    <row r="858" spans="2:24" ht="19.5" thickBot="1">
      <c r="B858" s="175"/>
      <c r="C858" s="176">
        <v>5201</v>
      </c>
      <c r="D858" s="177" t="s">
        <v>266</v>
      </c>
      <c r="E858" s="813"/>
      <c r="F858" s="473">
        <v>2400</v>
      </c>
      <c r="G858" s="434"/>
      <c r="H858" s="434"/>
      <c r="I858" s="476">
        <f t="shared" ref="I858:I864" si="186">F858+G858+H858</f>
        <v>2400</v>
      </c>
      <c r="J858" s="243">
        <f t="shared" si="171"/>
        <v>1</v>
      </c>
      <c r="K858" s="244"/>
      <c r="L858" s="435"/>
      <c r="M858" s="436"/>
      <c r="N858" s="330">
        <f t="shared" ref="N858:N864" si="187">I858</f>
        <v>2400</v>
      </c>
      <c r="O858" s="424">
        <f t="shared" ref="O858:O864" si="188">L858+M858-N858</f>
        <v>-2400</v>
      </c>
      <c r="P858" s="244"/>
      <c r="Q858" s="435"/>
      <c r="R858" s="436"/>
      <c r="S858" s="429">
        <f t="shared" ref="S858:S864" si="189">+IF(+(L858+M858)&gt;=I858,+M858,+(+I858-L858))</f>
        <v>2400</v>
      </c>
      <c r="T858" s="315">
        <f t="shared" ref="T858:T864" si="190">Q858+R858-S858</f>
        <v>-2400</v>
      </c>
      <c r="U858" s="436"/>
      <c r="V858" s="436"/>
      <c r="W858" s="253"/>
      <c r="X858" s="313">
        <f t="shared" si="172"/>
        <v>-2400</v>
      </c>
    </row>
    <row r="859" spans="2:24" ht="19.5" hidden="1" thickBot="1">
      <c r="B859" s="175"/>
      <c r="C859" s="178">
        <v>5202</v>
      </c>
      <c r="D859" s="179" t="s">
        <v>267</v>
      </c>
      <c r="E859" s="813"/>
      <c r="F859" s="473"/>
      <c r="G859" s="434"/>
      <c r="H859" s="434"/>
      <c r="I859" s="476">
        <f t="shared" si="186"/>
        <v>0</v>
      </c>
      <c r="J859" s="243" t="str">
        <f t="shared" si="171"/>
        <v/>
      </c>
      <c r="K859" s="244"/>
      <c r="L859" s="435"/>
      <c r="M859" s="436"/>
      <c r="N859" s="330">
        <f t="shared" si="187"/>
        <v>0</v>
      </c>
      <c r="O859" s="424">
        <f t="shared" si="188"/>
        <v>0</v>
      </c>
      <c r="P859" s="244"/>
      <c r="Q859" s="435"/>
      <c r="R859" s="436"/>
      <c r="S859" s="429">
        <f t="shared" si="189"/>
        <v>0</v>
      </c>
      <c r="T859" s="315">
        <f t="shared" si="190"/>
        <v>0</v>
      </c>
      <c r="U859" s="436"/>
      <c r="V859" s="436"/>
      <c r="W859" s="253"/>
      <c r="X859" s="313">
        <f t="shared" si="172"/>
        <v>0</v>
      </c>
    </row>
    <row r="860" spans="2:24" ht="19.5" hidden="1" thickBot="1">
      <c r="B860" s="175"/>
      <c r="C860" s="178">
        <v>5203</v>
      </c>
      <c r="D860" s="179" t="s">
        <v>934</v>
      </c>
      <c r="E860" s="813"/>
      <c r="F860" s="473"/>
      <c r="G860" s="434"/>
      <c r="H860" s="434"/>
      <c r="I860" s="476">
        <f t="shared" si="186"/>
        <v>0</v>
      </c>
      <c r="J860" s="243" t="str">
        <f t="shared" si="171"/>
        <v/>
      </c>
      <c r="K860" s="244"/>
      <c r="L860" s="435"/>
      <c r="M860" s="436"/>
      <c r="N860" s="330">
        <f t="shared" si="187"/>
        <v>0</v>
      </c>
      <c r="O860" s="424">
        <f t="shared" si="188"/>
        <v>0</v>
      </c>
      <c r="P860" s="244"/>
      <c r="Q860" s="435"/>
      <c r="R860" s="436"/>
      <c r="S860" s="429">
        <f t="shared" si="189"/>
        <v>0</v>
      </c>
      <c r="T860" s="315">
        <f t="shared" si="190"/>
        <v>0</v>
      </c>
      <c r="U860" s="436"/>
      <c r="V860" s="436"/>
      <c r="W860" s="253"/>
      <c r="X860" s="313">
        <f t="shared" si="172"/>
        <v>0</v>
      </c>
    </row>
    <row r="861" spans="2:24" ht="19.5" hidden="1" thickBot="1">
      <c r="B861" s="175"/>
      <c r="C861" s="178">
        <v>5204</v>
      </c>
      <c r="D861" s="179" t="s">
        <v>935</v>
      </c>
      <c r="E861" s="813"/>
      <c r="F861" s="473"/>
      <c r="G861" s="434"/>
      <c r="H861" s="434"/>
      <c r="I861" s="476">
        <f t="shared" si="186"/>
        <v>0</v>
      </c>
      <c r="J861" s="243" t="str">
        <f t="shared" si="171"/>
        <v/>
      </c>
      <c r="K861" s="244"/>
      <c r="L861" s="435"/>
      <c r="M861" s="436"/>
      <c r="N861" s="330">
        <f t="shared" si="187"/>
        <v>0</v>
      </c>
      <c r="O861" s="424">
        <f t="shared" si="188"/>
        <v>0</v>
      </c>
      <c r="P861" s="244"/>
      <c r="Q861" s="435"/>
      <c r="R861" s="436"/>
      <c r="S861" s="429">
        <f t="shared" si="189"/>
        <v>0</v>
      </c>
      <c r="T861" s="315">
        <f t="shared" si="190"/>
        <v>0</v>
      </c>
      <c r="U861" s="436"/>
      <c r="V861" s="436"/>
      <c r="W861" s="253"/>
      <c r="X861" s="313">
        <f t="shared" si="172"/>
        <v>0</v>
      </c>
    </row>
    <row r="862" spans="2:24" ht="19.5" hidden="1" thickBot="1">
      <c r="B862" s="175"/>
      <c r="C862" s="178">
        <v>5205</v>
      </c>
      <c r="D862" s="179" t="s">
        <v>936</v>
      </c>
      <c r="E862" s="813"/>
      <c r="F862" s="473"/>
      <c r="G862" s="434"/>
      <c r="H862" s="434"/>
      <c r="I862" s="476">
        <f t="shared" si="186"/>
        <v>0</v>
      </c>
      <c r="J862" s="243" t="str">
        <f t="shared" si="171"/>
        <v/>
      </c>
      <c r="K862" s="244"/>
      <c r="L862" s="435"/>
      <c r="M862" s="436"/>
      <c r="N862" s="330">
        <f t="shared" si="187"/>
        <v>0</v>
      </c>
      <c r="O862" s="424">
        <f t="shared" si="188"/>
        <v>0</v>
      </c>
      <c r="P862" s="244"/>
      <c r="Q862" s="435"/>
      <c r="R862" s="436"/>
      <c r="S862" s="429">
        <f t="shared" si="189"/>
        <v>0</v>
      </c>
      <c r="T862" s="315">
        <f t="shared" si="190"/>
        <v>0</v>
      </c>
      <c r="U862" s="436"/>
      <c r="V862" s="436"/>
      <c r="W862" s="253"/>
      <c r="X862" s="313">
        <f t="shared" si="172"/>
        <v>0</v>
      </c>
    </row>
    <row r="863" spans="2:24" ht="19.5" hidden="1" thickBot="1">
      <c r="B863" s="175"/>
      <c r="C863" s="178">
        <v>5206</v>
      </c>
      <c r="D863" s="179" t="s">
        <v>937</v>
      </c>
      <c r="E863" s="813"/>
      <c r="F863" s="473"/>
      <c r="G863" s="434"/>
      <c r="H863" s="434"/>
      <c r="I863" s="476">
        <f t="shared" si="186"/>
        <v>0</v>
      </c>
      <c r="J863" s="243" t="str">
        <f t="shared" si="171"/>
        <v/>
      </c>
      <c r="K863" s="244"/>
      <c r="L863" s="435"/>
      <c r="M863" s="436"/>
      <c r="N863" s="330">
        <f t="shared" si="187"/>
        <v>0</v>
      </c>
      <c r="O863" s="424">
        <f t="shared" si="188"/>
        <v>0</v>
      </c>
      <c r="P863" s="244"/>
      <c r="Q863" s="435"/>
      <c r="R863" s="436"/>
      <c r="S863" s="429">
        <f t="shared" si="189"/>
        <v>0</v>
      </c>
      <c r="T863" s="315">
        <f t="shared" si="190"/>
        <v>0</v>
      </c>
      <c r="U863" s="436"/>
      <c r="V863" s="436"/>
      <c r="W863" s="253"/>
      <c r="X863" s="313">
        <f t="shared" si="172"/>
        <v>0</v>
      </c>
    </row>
    <row r="864" spans="2:24" ht="19.5" hidden="1" thickBot="1">
      <c r="B864" s="175"/>
      <c r="C864" s="180">
        <v>5219</v>
      </c>
      <c r="D864" s="181" t="s">
        <v>938</v>
      </c>
      <c r="E864" s="813"/>
      <c r="F864" s="473"/>
      <c r="G864" s="434"/>
      <c r="H864" s="434"/>
      <c r="I864" s="476">
        <f t="shared" si="186"/>
        <v>0</v>
      </c>
      <c r="J864" s="243" t="str">
        <f t="shared" ref="J864:J883" si="191">(IF($E864&lt;&gt;0,$J$2,IF($I864&lt;&gt;0,$J$2,"")))</f>
        <v/>
      </c>
      <c r="K864" s="244"/>
      <c r="L864" s="435"/>
      <c r="M864" s="436"/>
      <c r="N864" s="330">
        <f t="shared" si="187"/>
        <v>0</v>
      </c>
      <c r="O864" s="424">
        <f t="shared" si="188"/>
        <v>0</v>
      </c>
      <c r="P864" s="244"/>
      <c r="Q864" s="435"/>
      <c r="R864" s="436"/>
      <c r="S864" s="429">
        <f t="shared" si="189"/>
        <v>0</v>
      </c>
      <c r="T864" s="315">
        <f t="shared" si="190"/>
        <v>0</v>
      </c>
      <c r="U864" s="436"/>
      <c r="V864" s="436"/>
      <c r="W864" s="253"/>
      <c r="X864" s="313">
        <f t="shared" ref="X864:X877" si="192">T864-U864-V864-W864</f>
        <v>0</v>
      </c>
    </row>
    <row r="865" spans="2:24" ht="19.5" hidden="1" thickBot="1">
      <c r="B865" s="801">
        <v>5300</v>
      </c>
      <c r="C865" s="966" t="s">
        <v>939</v>
      </c>
      <c r="D865" s="966"/>
      <c r="E865" s="802"/>
      <c r="F865" s="805">
        <f>SUM(F866:F867)</f>
        <v>0</v>
      </c>
      <c r="G865" s="806">
        <f>SUM(G866:G867)</f>
        <v>0</v>
      </c>
      <c r="H865" s="806">
        <f>SUM(H866:H867)</f>
        <v>0</v>
      </c>
      <c r="I865" s="806">
        <f>SUM(I866:I867)</f>
        <v>0</v>
      </c>
      <c r="J865" s="243" t="str">
        <f t="shared" si="191"/>
        <v/>
      </c>
      <c r="K865" s="244"/>
      <c r="L865" s="326">
        <f>SUM(L866:L867)</f>
        <v>0</v>
      </c>
      <c r="M865" s="327">
        <f>SUM(M866:M867)</f>
        <v>0</v>
      </c>
      <c r="N865" s="432">
        <f>SUM(N866:N867)</f>
        <v>0</v>
      </c>
      <c r="O865" s="433">
        <f>SUM(O866:O867)</f>
        <v>0</v>
      </c>
      <c r="P865" s="244"/>
      <c r="Q865" s="326">
        <f t="shared" ref="Q865:W865" si="193">SUM(Q866:Q867)</f>
        <v>0</v>
      </c>
      <c r="R865" s="327">
        <f t="shared" si="193"/>
        <v>0</v>
      </c>
      <c r="S865" s="327">
        <f t="shared" si="193"/>
        <v>0</v>
      </c>
      <c r="T865" s="327">
        <f t="shared" si="193"/>
        <v>0</v>
      </c>
      <c r="U865" s="327">
        <f t="shared" si="193"/>
        <v>0</v>
      </c>
      <c r="V865" s="327">
        <f t="shared" si="193"/>
        <v>0</v>
      </c>
      <c r="W865" s="433">
        <f t="shared" si="193"/>
        <v>0</v>
      </c>
      <c r="X865" s="313">
        <f t="shared" si="192"/>
        <v>0</v>
      </c>
    </row>
    <row r="866" spans="2:24" ht="19.5" hidden="1" thickBot="1">
      <c r="B866" s="175"/>
      <c r="C866" s="176">
        <v>5301</v>
      </c>
      <c r="D866" s="177" t="s">
        <v>1457</v>
      </c>
      <c r="E866" s="813"/>
      <c r="F866" s="473"/>
      <c r="G866" s="434"/>
      <c r="H866" s="434"/>
      <c r="I866" s="476">
        <f>F866+G866+H866</f>
        <v>0</v>
      </c>
      <c r="J866" s="243" t="str">
        <f t="shared" si="191"/>
        <v/>
      </c>
      <c r="K866" s="244"/>
      <c r="L866" s="435"/>
      <c r="M866" s="436"/>
      <c r="N866" s="330">
        <f>I866</f>
        <v>0</v>
      </c>
      <c r="O866" s="424">
        <f>L866+M866-N866</f>
        <v>0</v>
      </c>
      <c r="P866" s="244"/>
      <c r="Q866" s="435"/>
      <c r="R866" s="436"/>
      <c r="S866" s="429">
        <f>+IF(+(L866+M866)&gt;=I866,+M866,+(+I866-L866))</f>
        <v>0</v>
      </c>
      <c r="T866" s="315">
        <f>Q866+R866-S866</f>
        <v>0</v>
      </c>
      <c r="U866" s="436"/>
      <c r="V866" s="436"/>
      <c r="W866" s="253"/>
      <c r="X866" s="313">
        <f t="shared" si="192"/>
        <v>0</v>
      </c>
    </row>
    <row r="867" spans="2:24" ht="19.5" hidden="1" thickBot="1">
      <c r="B867" s="175"/>
      <c r="C867" s="180">
        <v>5309</v>
      </c>
      <c r="D867" s="181" t="s">
        <v>940</v>
      </c>
      <c r="E867" s="813"/>
      <c r="F867" s="473"/>
      <c r="G867" s="434"/>
      <c r="H867" s="434"/>
      <c r="I867" s="476">
        <f>F867+G867+H867</f>
        <v>0</v>
      </c>
      <c r="J867" s="243" t="str">
        <f t="shared" si="191"/>
        <v/>
      </c>
      <c r="K867" s="244"/>
      <c r="L867" s="435"/>
      <c r="M867" s="436"/>
      <c r="N867" s="330">
        <f>I867</f>
        <v>0</v>
      </c>
      <c r="O867" s="424">
        <f>L867+M867-N867</f>
        <v>0</v>
      </c>
      <c r="P867" s="244"/>
      <c r="Q867" s="435"/>
      <c r="R867" s="436"/>
      <c r="S867" s="429">
        <f>+IF(+(L867+M867)&gt;=I867,+M867,+(+I867-L867))</f>
        <v>0</v>
      </c>
      <c r="T867" s="315">
        <f>Q867+R867-S867</f>
        <v>0</v>
      </c>
      <c r="U867" s="436"/>
      <c r="V867" s="436"/>
      <c r="W867" s="253"/>
      <c r="X867" s="313">
        <f t="shared" si="192"/>
        <v>0</v>
      </c>
    </row>
    <row r="868" spans="2:24" ht="19.5" hidden="1" thickBot="1">
      <c r="B868" s="801">
        <v>5400</v>
      </c>
      <c r="C868" s="967" t="s">
        <v>1027</v>
      </c>
      <c r="D868" s="967"/>
      <c r="E868" s="802"/>
      <c r="F868" s="803"/>
      <c r="G868" s="804"/>
      <c r="H868" s="804"/>
      <c r="I868" s="800">
        <f>F868+G868+H868</f>
        <v>0</v>
      </c>
      <c r="J868" s="243" t="str">
        <f t="shared" si="191"/>
        <v/>
      </c>
      <c r="K868" s="244"/>
      <c r="L868" s="430"/>
      <c r="M868" s="431"/>
      <c r="N868" s="327">
        <f>I868</f>
        <v>0</v>
      </c>
      <c r="O868" s="424">
        <f>L868+M868-N868</f>
        <v>0</v>
      </c>
      <c r="P868" s="244"/>
      <c r="Q868" s="430"/>
      <c r="R868" s="431"/>
      <c r="S868" s="429">
        <f>+IF(+(L868+M868)&gt;=I868,+M868,+(+I868-L868))</f>
        <v>0</v>
      </c>
      <c r="T868" s="315">
        <f>Q868+R868-S868</f>
        <v>0</v>
      </c>
      <c r="U868" s="431"/>
      <c r="V868" s="431"/>
      <c r="W868" s="253"/>
      <c r="X868" s="313">
        <f t="shared" si="192"/>
        <v>0</v>
      </c>
    </row>
    <row r="869" spans="2:24" ht="19.5" hidden="1" thickBot="1">
      <c r="B869" s="794">
        <v>5500</v>
      </c>
      <c r="C869" s="960" t="s">
        <v>1028</v>
      </c>
      <c r="D869" s="960"/>
      <c r="E869" s="795"/>
      <c r="F869" s="796">
        <f>SUM(F870:F873)</f>
        <v>0</v>
      </c>
      <c r="G869" s="797">
        <f>SUM(G870:G873)</f>
        <v>0</v>
      </c>
      <c r="H869" s="797">
        <f>SUM(H870:H873)</f>
        <v>0</v>
      </c>
      <c r="I869" s="797">
        <f>SUM(I870:I873)</f>
        <v>0</v>
      </c>
      <c r="J869" s="243" t="str">
        <f t="shared" si="191"/>
        <v/>
      </c>
      <c r="K869" s="244"/>
      <c r="L869" s="316">
        <f>SUM(L870:L873)</f>
        <v>0</v>
      </c>
      <c r="M869" s="317">
        <f>SUM(M870:M873)</f>
        <v>0</v>
      </c>
      <c r="N869" s="425">
        <f>SUM(N870:N873)</f>
        <v>0</v>
      </c>
      <c r="O869" s="426">
        <f>SUM(O870:O873)</f>
        <v>0</v>
      </c>
      <c r="P869" s="244"/>
      <c r="Q869" s="316">
        <f t="shared" ref="Q869:W869" si="194">SUM(Q870:Q873)</f>
        <v>0</v>
      </c>
      <c r="R869" s="317">
        <f t="shared" si="194"/>
        <v>0</v>
      </c>
      <c r="S869" s="317">
        <f t="shared" si="194"/>
        <v>0</v>
      </c>
      <c r="T869" s="317">
        <f t="shared" si="194"/>
        <v>0</v>
      </c>
      <c r="U869" s="317">
        <f t="shared" si="194"/>
        <v>0</v>
      </c>
      <c r="V869" s="317">
        <f t="shared" si="194"/>
        <v>0</v>
      </c>
      <c r="W869" s="426">
        <f t="shared" si="194"/>
        <v>0</v>
      </c>
      <c r="X869" s="313">
        <f t="shared" si="192"/>
        <v>0</v>
      </c>
    </row>
    <row r="870" spans="2:24" ht="19.5" hidden="1" thickBot="1">
      <c r="B870" s="173"/>
      <c r="C870" s="144">
        <v>5501</v>
      </c>
      <c r="D870" s="163" t="s">
        <v>1029</v>
      </c>
      <c r="E870" s="812"/>
      <c r="F870" s="449"/>
      <c r="G870" s="245"/>
      <c r="H870" s="245"/>
      <c r="I870" s="476">
        <f>F870+G870+H870</f>
        <v>0</v>
      </c>
      <c r="J870" s="243" t="str">
        <f t="shared" si="191"/>
        <v/>
      </c>
      <c r="K870" s="244"/>
      <c r="L870" s="423"/>
      <c r="M870" s="252"/>
      <c r="N870" s="315">
        <f>I870</f>
        <v>0</v>
      </c>
      <c r="O870" s="424">
        <f>L870+M870-N870</f>
        <v>0</v>
      </c>
      <c r="P870" s="244"/>
      <c r="Q870" s="423"/>
      <c r="R870" s="252"/>
      <c r="S870" s="429">
        <f>+IF(+(L870+M870)&gt;=I870,+M870,+(+I870-L870))</f>
        <v>0</v>
      </c>
      <c r="T870" s="315">
        <f>Q870+R870-S870</f>
        <v>0</v>
      </c>
      <c r="U870" s="252"/>
      <c r="V870" s="252"/>
      <c r="W870" s="253"/>
      <c r="X870" s="313">
        <f t="shared" si="192"/>
        <v>0</v>
      </c>
    </row>
    <row r="871" spans="2:24" ht="19.5" hidden="1" thickBot="1">
      <c r="B871" s="173"/>
      <c r="C871" s="137">
        <v>5502</v>
      </c>
      <c r="D871" s="145" t="s">
        <v>1030</v>
      </c>
      <c r="E871" s="812"/>
      <c r="F871" s="449"/>
      <c r="G871" s="245"/>
      <c r="H871" s="245"/>
      <c r="I871" s="476">
        <f>F871+G871+H871</f>
        <v>0</v>
      </c>
      <c r="J871" s="243" t="str">
        <f t="shared" si="191"/>
        <v/>
      </c>
      <c r="K871" s="244"/>
      <c r="L871" s="423"/>
      <c r="M871" s="252"/>
      <c r="N871" s="315">
        <f>I871</f>
        <v>0</v>
      </c>
      <c r="O871" s="424">
        <f>L871+M871-N871</f>
        <v>0</v>
      </c>
      <c r="P871" s="244"/>
      <c r="Q871" s="423"/>
      <c r="R871" s="252"/>
      <c r="S871" s="429">
        <f>+IF(+(L871+M871)&gt;=I871,+M871,+(+I871-L871))</f>
        <v>0</v>
      </c>
      <c r="T871" s="315">
        <f>Q871+R871-S871</f>
        <v>0</v>
      </c>
      <c r="U871" s="252"/>
      <c r="V871" s="252"/>
      <c r="W871" s="253"/>
      <c r="X871" s="313">
        <f t="shared" si="192"/>
        <v>0</v>
      </c>
    </row>
    <row r="872" spans="2:24" ht="19.5" hidden="1" thickBot="1">
      <c r="B872" s="173"/>
      <c r="C872" s="137">
        <v>5503</v>
      </c>
      <c r="D872" s="139" t="s">
        <v>1031</v>
      </c>
      <c r="E872" s="812"/>
      <c r="F872" s="449"/>
      <c r="G872" s="245"/>
      <c r="H872" s="245"/>
      <c r="I872" s="476">
        <f>F872+G872+H872</f>
        <v>0</v>
      </c>
      <c r="J872" s="243" t="str">
        <f t="shared" si="191"/>
        <v/>
      </c>
      <c r="K872" s="244"/>
      <c r="L872" s="423"/>
      <c r="M872" s="252"/>
      <c r="N872" s="315">
        <f>I872</f>
        <v>0</v>
      </c>
      <c r="O872" s="424">
        <f>L872+M872-N872</f>
        <v>0</v>
      </c>
      <c r="P872" s="244"/>
      <c r="Q872" s="423"/>
      <c r="R872" s="252"/>
      <c r="S872" s="429">
        <f>+IF(+(L872+M872)&gt;=I872,+M872,+(+I872-L872))</f>
        <v>0</v>
      </c>
      <c r="T872" s="315">
        <f>Q872+R872-S872</f>
        <v>0</v>
      </c>
      <c r="U872" s="252"/>
      <c r="V872" s="252"/>
      <c r="W872" s="253"/>
      <c r="X872" s="313">
        <f t="shared" si="192"/>
        <v>0</v>
      </c>
    </row>
    <row r="873" spans="2:24" ht="19.5" hidden="1" thickBot="1">
      <c r="B873" s="173"/>
      <c r="C873" s="137">
        <v>5504</v>
      </c>
      <c r="D873" s="145" t="s">
        <v>1032</v>
      </c>
      <c r="E873" s="812"/>
      <c r="F873" s="449"/>
      <c r="G873" s="245"/>
      <c r="H873" s="245"/>
      <c r="I873" s="476">
        <f>F873+G873+H873</f>
        <v>0</v>
      </c>
      <c r="J873" s="243" t="str">
        <f t="shared" si="191"/>
        <v/>
      </c>
      <c r="K873" s="244"/>
      <c r="L873" s="423"/>
      <c r="M873" s="252"/>
      <c r="N873" s="315">
        <f>I873</f>
        <v>0</v>
      </c>
      <c r="O873" s="424">
        <f>L873+M873-N873</f>
        <v>0</v>
      </c>
      <c r="P873" s="244"/>
      <c r="Q873" s="423"/>
      <c r="R873" s="252"/>
      <c r="S873" s="429">
        <f>+IF(+(L873+M873)&gt;=I873,+M873,+(+I873-L873))</f>
        <v>0</v>
      </c>
      <c r="T873" s="315">
        <f>Q873+R873-S873</f>
        <v>0</v>
      </c>
      <c r="U873" s="252"/>
      <c r="V873" s="252"/>
      <c r="W873" s="253"/>
      <c r="X873" s="313">
        <f t="shared" si="192"/>
        <v>0</v>
      </c>
    </row>
    <row r="874" spans="2:24" ht="19.5" hidden="1" thickBot="1">
      <c r="B874" s="794">
        <v>5700</v>
      </c>
      <c r="C874" s="968" t="s">
        <v>1033</v>
      </c>
      <c r="D874" s="969"/>
      <c r="E874" s="802"/>
      <c r="F874" s="781">
        <v>0</v>
      </c>
      <c r="G874" s="781">
        <v>0</v>
      </c>
      <c r="H874" s="781">
        <v>0</v>
      </c>
      <c r="I874" s="806">
        <f>SUM(I875:I877)</f>
        <v>0</v>
      </c>
      <c r="J874" s="243" t="str">
        <f t="shared" si="191"/>
        <v/>
      </c>
      <c r="K874" s="244"/>
      <c r="L874" s="326">
        <f>SUM(L875:L877)</f>
        <v>0</v>
      </c>
      <c r="M874" s="327">
        <f>SUM(M875:M877)</f>
        <v>0</v>
      </c>
      <c r="N874" s="432">
        <f>SUM(N875:N876)</f>
        <v>0</v>
      </c>
      <c r="O874" s="433">
        <f>SUM(O875:O877)</f>
        <v>0</v>
      </c>
      <c r="P874" s="244"/>
      <c r="Q874" s="326">
        <f>SUM(Q875:Q877)</f>
        <v>0</v>
      </c>
      <c r="R874" s="327">
        <f>SUM(R875:R877)</f>
        <v>0</v>
      </c>
      <c r="S874" s="327">
        <f>SUM(S875:S877)</f>
        <v>0</v>
      </c>
      <c r="T874" s="327">
        <f>SUM(T875:T877)</f>
        <v>0</v>
      </c>
      <c r="U874" s="327">
        <f>SUM(U875:U877)</f>
        <v>0</v>
      </c>
      <c r="V874" s="327">
        <f>SUM(V875:V876)</f>
        <v>0</v>
      </c>
      <c r="W874" s="433">
        <f>SUM(W875:W877)</f>
        <v>0</v>
      </c>
      <c r="X874" s="313">
        <f t="shared" si="192"/>
        <v>0</v>
      </c>
    </row>
    <row r="875" spans="2:24" ht="19.5" hidden="1" thickBot="1">
      <c r="B875" s="175"/>
      <c r="C875" s="176">
        <v>5701</v>
      </c>
      <c r="D875" s="177" t="s">
        <v>1034</v>
      </c>
      <c r="E875" s="813"/>
      <c r="F875" s="700">
        <v>0</v>
      </c>
      <c r="G875" s="700">
        <v>0</v>
      </c>
      <c r="H875" s="700">
        <v>0</v>
      </c>
      <c r="I875" s="476">
        <f>F875+G875+H875</f>
        <v>0</v>
      </c>
      <c r="J875" s="243" t="str">
        <f t="shared" si="191"/>
        <v/>
      </c>
      <c r="K875" s="244"/>
      <c r="L875" s="435"/>
      <c r="M875" s="436"/>
      <c r="N875" s="330">
        <f>I875</f>
        <v>0</v>
      </c>
      <c r="O875" s="424">
        <f>L875+M875-N875</f>
        <v>0</v>
      </c>
      <c r="P875" s="244"/>
      <c r="Q875" s="435"/>
      <c r="R875" s="436"/>
      <c r="S875" s="429">
        <f>+IF(+(L875+M875)&gt;=I875,+M875,+(+I875-L875))</f>
        <v>0</v>
      </c>
      <c r="T875" s="315">
        <f>Q875+R875-S875</f>
        <v>0</v>
      </c>
      <c r="U875" s="436"/>
      <c r="V875" s="436"/>
      <c r="W875" s="253"/>
      <c r="X875" s="313">
        <f t="shared" si="192"/>
        <v>0</v>
      </c>
    </row>
    <row r="876" spans="2:24" ht="19.5" hidden="1" thickBot="1">
      <c r="B876" s="175"/>
      <c r="C876" s="180">
        <v>5702</v>
      </c>
      <c r="D876" s="181" t="s">
        <v>1035</v>
      </c>
      <c r="E876" s="813"/>
      <c r="F876" s="700">
        <v>0</v>
      </c>
      <c r="G876" s="700">
        <v>0</v>
      </c>
      <c r="H876" s="700">
        <v>0</v>
      </c>
      <c r="I876" s="476">
        <f>F876+G876+H876</f>
        <v>0</v>
      </c>
      <c r="J876" s="243" t="str">
        <f t="shared" si="191"/>
        <v/>
      </c>
      <c r="K876" s="244"/>
      <c r="L876" s="435"/>
      <c r="M876" s="436"/>
      <c r="N876" s="330">
        <f>I876</f>
        <v>0</v>
      </c>
      <c r="O876" s="424">
        <f>L876+M876-N876</f>
        <v>0</v>
      </c>
      <c r="P876" s="244"/>
      <c r="Q876" s="435"/>
      <c r="R876" s="436"/>
      <c r="S876" s="429">
        <f>+IF(+(L876+M876)&gt;=I876,+M876,+(+I876-L876))</f>
        <v>0</v>
      </c>
      <c r="T876" s="315">
        <f>Q876+R876-S876</f>
        <v>0</v>
      </c>
      <c r="U876" s="436"/>
      <c r="V876" s="436"/>
      <c r="W876" s="253"/>
      <c r="X876" s="313">
        <f t="shared" si="192"/>
        <v>0</v>
      </c>
    </row>
    <row r="877" spans="2:24" ht="19.5" hidden="1" thickBot="1">
      <c r="B877" s="136"/>
      <c r="C877" s="182">
        <v>4071</v>
      </c>
      <c r="D877" s="464" t="s">
        <v>1036</v>
      </c>
      <c r="E877" s="812"/>
      <c r="F877" s="700">
        <v>0</v>
      </c>
      <c r="G877" s="700">
        <v>0</v>
      </c>
      <c r="H877" s="700">
        <v>0</v>
      </c>
      <c r="I877" s="476">
        <f>F877+G877+H877</f>
        <v>0</v>
      </c>
      <c r="J877" s="243" t="str">
        <f t="shared" si="191"/>
        <v/>
      </c>
      <c r="K877" s="244"/>
      <c r="L877" s="821"/>
      <c r="M877" s="775"/>
      <c r="N877" s="775"/>
      <c r="O877" s="822"/>
      <c r="P877" s="244"/>
      <c r="Q877" s="771"/>
      <c r="R877" s="775"/>
      <c r="S877" s="775"/>
      <c r="T877" s="775"/>
      <c r="U877" s="775"/>
      <c r="V877" s="775"/>
      <c r="W877" s="819"/>
      <c r="X877" s="313">
        <f t="shared" si="192"/>
        <v>0</v>
      </c>
    </row>
    <row r="878" spans="2:24" ht="16.5" hidden="1" thickBot="1">
      <c r="B878" s="173"/>
      <c r="C878" s="183"/>
      <c r="D878" s="334"/>
      <c r="E878" s="814"/>
      <c r="F878" s="248"/>
      <c r="G878" s="248"/>
      <c r="H878" s="248"/>
      <c r="I878" s="249"/>
      <c r="J878" s="243" t="str">
        <f t="shared" si="191"/>
        <v/>
      </c>
      <c r="K878" s="244"/>
      <c r="L878" s="437"/>
      <c r="M878" s="438"/>
      <c r="N878" s="323"/>
      <c r="O878" s="324"/>
      <c r="P878" s="244"/>
      <c r="Q878" s="437"/>
      <c r="R878" s="438"/>
      <c r="S878" s="323"/>
      <c r="T878" s="323"/>
      <c r="U878" s="438"/>
      <c r="V878" s="323"/>
      <c r="W878" s="324"/>
      <c r="X878" s="324"/>
    </row>
    <row r="879" spans="2:24" ht="19.5" hidden="1" thickBot="1">
      <c r="B879" s="807">
        <v>98</v>
      </c>
      <c r="C879" s="957" t="s">
        <v>1037</v>
      </c>
      <c r="D879" s="958"/>
      <c r="E879" s="795"/>
      <c r="F879" s="798"/>
      <c r="G879" s="799"/>
      <c r="H879" s="799"/>
      <c r="I879" s="800">
        <f>F879+G879+H879</f>
        <v>0</v>
      </c>
      <c r="J879" s="243" t="str">
        <f t="shared" si="191"/>
        <v/>
      </c>
      <c r="K879" s="244"/>
      <c r="L879" s="428"/>
      <c r="M879" s="254"/>
      <c r="N879" s="317">
        <f>I879</f>
        <v>0</v>
      </c>
      <c r="O879" s="424">
        <f>L879+M879-N879</f>
        <v>0</v>
      </c>
      <c r="P879" s="244"/>
      <c r="Q879" s="428"/>
      <c r="R879" s="254"/>
      <c r="S879" s="429">
        <f>+IF(+(L879+M879)&gt;=I879,+M879,+(+I879-L879))</f>
        <v>0</v>
      </c>
      <c r="T879" s="315">
        <f>Q879+R879-S879</f>
        <v>0</v>
      </c>
      <c r="U879" s="254"/>
      <c r="V879" s="254"/>
      <c r="W879" s="253"/>
      <c r="X879" s="313">
        <f>T879-U879-V879-W879</f>
        <v>0</v>
      </c>
    </row>
    <row r="880" spans="2:24" ht="16.5" hidden="1" thickBot="1">
      <c r="B880" s="184"/>
      <c r="C880" s="335" t="s">
        <v>1038</v>
      </c>
      <c r="D880" s="336"/>
      <c r="E880" s="395"/>
      <c r="F880" s="395"/>
      <c r="G880" s="395"/>
      <c r="H880" s="395"/>
      <c r="I880" s="337"/>
      <c r="J880" s="243" t="str">
        <f t="shared" si="191"/>
        <v/>
      </c>
      <c r="K880" s="244"/>
      <c r="L880" s="338"/>
      <c r="M880" s="339"/>
      <c r="N880" s="339"/>
      <c r="O880" s="340"/>
      <c r="P880" s="244"/>
      <c r="Q880" s="338"/>
      <c r="R880" s="339"/>
      <c r="S880" s="339"/>
      <c r="T880" s="339"/>
      <c r="U880" s="339"/>
      <c r="V880" s="339"/>
      <c r="W880" s="340"/>
      <c r="X880" s="340"/>
    </row>
    <row r="881" spans="2:24" ht="16.5" hidden="1" thickBot="1">
      <c r="B881" s="184"/>
      <c r="C881" s="341" t="s">
        <v>1039</v>
      </c>
      <c r="D881" s="334"/>
      <c r="E881" s="384"/>
      <c r="F881" s="384"/>
      <c r="G881" s="384"/>
      <c r="H881" s="384"/>
      <c r="I881" s="307"/>
      <c r="J881" s="243" t="str">
        <f t="shared" si="191"/>
        <v/>
      </c>
      <c r="K881" s="244"/>
      <c r="L881" s="342"/>
      <c r="M881" s="343"/>
      <c r="N881" s="343"/>
      <c r="O881" s="344"/>
      <c r="P881" s="244"/>
      <c r="Q881" s="342"/>
      <c r="R881" s="343"/>
      <c r="S881" s="343"/>
      <c r="T881" s="343"/>
      <c r="U881" s="343"/>
      <c r="V881" s="343"/>
      <c r="W881" s="344"/>
      <c r="X881" s="344"/>
    </row>
    <row r="882" spans="2:24" ht="16.5" hidden="1" thickBot="1">
      <c r="B882" s="185"/>
      <c r="C882" s="345" t="s">
        <v>1709</v>
      </c>
      <c r="D882" s="346"/>
      <c r="E882" s="396"/>
      <c r="F882" s="396"/>
      <c r="G882" s="396"/>
      <c r="H882" s="396"/>
      <c r="I882" s="309"/>
      <c r="J882" s="243" t="str">
        <f t="shared" si="191"/>
        <v/>
      </c>
      <c r="K882" s="244"/>
      <c r="L882" s="347"/>
      <c r="M882" s="348"/>
      <c r="N882" s="348"/>
      <c r="O882" s="349"/>
      <c r="P882" s="244"/>
      <c r="Q882" s="347"/>
      <c r="R882" s="348"/>
      <c r="S882" s="348"/>
      <c r="T882" s="348"/>
      <c r="U882" s="348"/>
      <c r="V882" s="348"/>
      <c r="W882" s="349"/>
      <c r="X882" s="349"/>
    </row>
    <row r="883" spans="2:24" ht="19.5" thickBot="1">
      <c r="B883" s="715"/>
      <c r="C883" s="716" t="s">
        <v>1258</v>
      </c>
      <c r="D883" s="717" t="s">
        <v>1040</v>
      </c>
      <c r="E883" s="808"/>
      <c r="F883" s="808">
        <f>SUM(F768,F771,F777,F785,F786,F804,F808,F814,F817,F818,F819,F820,F821,F830,F836,F837,F838,F839,F846,F850,F851,F852,F853,F856,F857,F865,F868,F869,F874)+F879</f>
        <v>524861</v>
      </c>
      <c r="G883" s="808">
        <f>SUM(G768,G771,G777,G785,G786,G804,G808,G814,G817,G818,G819,G820,G821,G830,G836,G837,G838,G839,G846,G850,G851,G852,G853,G856,G857,G865,G868,G869,G874)+G879</f>
        <v>0</v>
      </c>
      <c r="H883" s="808">
        <f>SUM(H768,H771,H777,H785,H786,H804,H808,H814,H817,H818,H819,H820,H821,H830,H836,H837,H838,H839,H846,H850,H851,H852,H853,H856,H857,H865,H868,H869,H874)+H879</f>
        <v>0</v>
      </c>
      <c r="I883" s="808">
        <f>SUM(I768,I771,I777,I785,I786,I804,I808,I814,I817,I818,I819,I820,I821,I830,I836,I837,I838,I839,I846,I850,I851,I852,I853,I856,I857,I865,I868,I869,I874)+I879</f>
        <v>524861</v>
      </c>
      <c r="J883" s="243">
        <f t="shared" si="191"/>
        <v>1</v>
      </c>
      <c r="K883" s="439" t="str">
        <f>LEFT(C765,1)</f>
        <v>3</v>
      </c>
      <c r="L883" s="276">
        <f>SUM(L768,L771,L777,L785,L786,L804,L808,L814,L817,L818,L819,L820,L821,L830,L836,L837,L838,L839,L846,L850,L851,L852,L853,L856,L857,L865,L868,L869,L874)+L879</f>
        <v>0</v>
      </c>
      <c r="M883" s="276">
        <f>SUM(M768,M771,M777,M785,M786,M804,M808,M814,M817,M818,M819,M820,M821,M830,M836,M837,M838,M839,M846,M850,M851,M852,M853,M856,M857,M865,M868,M869,M874)+M879</f>
        <v>0</v>
      </c>
      <c r="N883" s="276">
        <f>SUM(N768,N771,N777,N785,N786,N804,N808,N814,N817,N818,N819,N820,N821,N830,N836,N837,N838,N839,N846,N850,N851,N852,N853,N856,N857,N865,N868,N869,N874)+N879</f>
        <v>524861</v>
      </c>
      <c r="O883" s="276">
        <f>SUM(O768,O771,O777,O785,O786,O804,O808,O814,O817,O818,O819,O820,O821,O830,O836,O837,O838,O839,O846,O850,O851,O852,O853,O856,O857,O865,O868,O869,O874)+O879</f>
        <v>-524861</v>
      </c>
      <c r="P883" s="222"/>
      <c r="Q883" s="276">
        <f t="shared" ref="Q883:W883" si="195">SUM(Q768,Q771,Q777,Q785,Q786,Q804,Q808,Q814,Q817,Q818,Q819,Q820,Q821,Q830,Q836,Q837,Q838,Q839,Q846,Q850,Q851,Q852,Q853,Q856,Q857,Q865,Q868,Q869,Q874)+Q879</f>
        <v>0</v>
      </c>
      <c r="R883" s="276">
        <f t="shared" si="195"/>
        <v>0</v>
      </c>
      <c r="S883" s="276">
        <f t="shared" si="195"/>
        <v>45190</v>
      </c>
      <c r="T883" s="276">
        <f t="shared" si="195"/>
        <v>-45190</v>
      </c>
      <c r="U883" s="276">
        <f t="shared" si="195"/>
        <v>0</v>
      </c>
      <c r="V883" s="276">
        <f t="shared" si="195"/>
        <v>0</v>
      </c>
      <c r="W883" s="276">
        <f t="shared" si="195"/>
        <v>0</v>
      </c>
      <c r="X883" s="313">
        <f>T883-U883-V883-W883</f>
        <v>-45190</v>
      </c>
    </row>
    <row r="884" spans="2:24">
      <c r="B884" s="660" t="s">
        <v>32</v>
      </c>
      <c r="C884" s="186"/>
      <c r="I884" s="219"/>
      <c r="J884" s="221">
        <f>J883</f>
        <v>1</v>
      </c>
      <c r="P884"/>
    </row>
    <row r="885" spans="2:24">
      <c r="B885" s="392"/>
      <c r="C885" s="392"/>
      <c r="D885" s="393"/>
      <c r="E885" s="392"/>
      <c r="F885" s="392"/>
      <c r="G885" s="392"/>
      <c r="H885" s="392"/>
      <c r="I885" s="394"/>
      <c r="J885" s="221">
        <f>J883</f>
        <v>1</v>
      </c>
      <c r="L885" s="392"/>
      <c r="M885" s="392"/>
      <c r="N885" s="394"/>
      <c r="O885" s="394"/>
      <c r="P885" s="394"/>
      <c r="Q885" s="392"/>
      <c r="R885" s="392"/>
      <c r="S885" s="394"/>
      <c r="T885" s="394"/>
      <c r="U885" s="392"/>
      <c r="V885" s="394"/>
      <c r="W885" s="394"/>
      <c r="X885" s="394"/>
    </row>
    <row r="886" spans="2:24" ht="18.75" hidden="1">
      <c r="B886" s="402"/>
      <c r="C886" s="402"/>
      <c r="D886" s="402"/>
      <c r="E886" s="402"/>
      <c r="F886" s="402"/>
      <c r="G886" s="402"/>
      <c r="H886" s="402"/>
      <c r="I886" s="484"/>
      <c r="J886" s="440">
        <f>(IF(E883&lt;&gt;0,$G$2,IF(I883&lt;&gt;0,$G$2,"")))</f>
        <v>0</v>
      </c>
    </row>
    <row r="887" spans="2:24" ht="18.75" hidden="1">
      <c r="B887" s="402"/>
      <c r="C887" s="402"/>
      <c r="D887" s="474"/>
      <c r="E887" s="402"/>
      <c r="F887" s="402"/>
      <c r="G887" s="402"/>
      <c r="H887" s="402"/>
      <c r="I887" s="484"/>
      <c r="J887" s="440" t="str">
        <f>(IF(E884&lt;&gt;0,$G$2,IF(I884&lt;&gt;0,$G$2,"")))</f>
        <v/>
      </c>
    </row>
    <row r="888" spans="2:24">
      <c r="E888" s="278"/>
      <c r="F888" s="278"/>
      <c r="G888" s="278"/>
      <c r="H888" s="278"/>
      <c r="I888" s="282"/>
      <c r="J888" s="221">
        <f>(IF($E1021&lt;&gt;0,$J$2,IF($I1021&lt;&gt;0,$J$2,"")))</f>
        <v>1</v>
      </c>
      <c r="L888" s="278"/>
      <c r="M888" s="278"/>
      <c r="N888" s="282"/>
      <c r="O888" s="282"/>
      <c r="P888" s="282"/>
      <c r="Q888" s="278"/>
      <c r="R888" s="278"/>
      <c r="S888" s="282"/>
      <c r="T888" s="282"/>
      <c r="U888" s="278"/>
      <c r="V888" s="282"/>
      <c r="W888" s="282"/>
    </row>
    <row r="889" spans="2:24">
      <c r="C889" s="227"/>
      <c r="D889" s="228"/>
      <c r="E889" s="278"/>
      <c r="F889" s="278"/>
      <c r="G889" s="278"/>
      <c r="H889" s="278"/>
      <c r="I889" s="282"/>
      <c r="J889" s="221">
        <f>(IF($E1021&lt;&gt;0,$J$2,IF($I1021&lt;&gt;0,$J$2,"")))</f>
        <v>1</v>
      </c>
      <c r="L889" s="278"/>
      <c r="M889" s="278"/>
      <c r="N889" s="282"/>
      <c r="O889" s="282"/>
      <c r="P889" s="282"/>
      <c r="Q889" s="278"/>
      <c r="R889" s="278"/>
      <c r="S889" s="282"/>
      <c r="T889" s="282"/>
      <c r="U889" s="278"/>
      <c r="V889" s="282"/>
      <c r="W889" s="282"/>
    </row>
    <row r="890" spans="2:24">
      <c r="B890" s="942" t="str">
        <f>$B$7</f>
        <v>БЮДЖЕТ - НАЧАЛЕН ПЛАН
ПО ПЪЛНА ЕДИННА БЮДЖЕТНА КЛАСИФИКАЦИЯ</v>
      </c>
      <c r="C890" s="943"/>
      <c r="D890" s="943"/>
      <c r="E890" s="278"/>
      <c r="F890" s="278"/>
      <c r="G890" s="278"/>
      <c r="H890" s="278"/>
      <c r="I890" s="282"/>
      <c r="J890" s="221">
        <f>(IF($E1021&lt;&gt;0,$J$2,IF($I1021&lt;&gt;0,$J$2,"")))</f>
        <v>1</v>
      </c>
      <c r="L890" s="278"/>
      <c r="M890" s="278"/>
      <c r="N890" s="282"/>
      <c r="O890" s="282"/>
      <c r="P890" s="282"/>
      <c r="Q890" s="278"/>
      <c r="R890" s="278"/>
      <c r="S890" s="282"/>
      <c r="T890" s="282"/>
      <c r="U890" s="278"/>
      <c r="V890" s="282"/>
      <c r="W890" s="282"/>
    </row>
    <row r="891" spans="2:24">
      <c r="C891" s="227"/>
      <c r="D891" s="228"/>
      <c r="E891" s="279" t="s">
        <v>1677</v>
      </c>
      <c r="F891" s="279" t="s">
        <v>1545</v>
      </c>
      <c r="G891" s="278"/>
      <c r="H891" s="278"/>
      <c r="I891" s="282"/>
      <c r="J891" s="221">
        <f>(IF($E1021&lt;&gt;0,$J$2,IF($I1021&lt;&gt;0,$J$2,"")))</f>
        <v>1</v>
      </c>
      <c r="L891" s="278"/>
      <c r="M891" s="278"/>
      <c r="N891" s="282"/>
      <c r="O891" s="282"/>
      <c r="P891" s="282"/>
      <c r="Q891" s="278"/>
      <c r="R891" s="278"/>
      <c r="S891" s="282"/>
      <c r="T891" s="282"/>
      <c r="U891" s="278"/>
      <c r="V891" s="282"/>
      <c r="W891" s="282"/>
    </row>
    <row r="892" spans="2:24" ht="18.75">
      <c r="B892" s="944" t="str">
        <f>$B$9</f>
        <v>ОУ"ХР.БОТЕВ"с.ЛЕВКА</v>
      </c>
      <c r="C892" s="945"/>
      <c r="D892" s="946"/>
      <c r="E892" s="686">
        <f>$E$9</f>
        <v>44197</v>
      </c>
      <c r="F892" s="687">
        <f>$F$9</f>
        <v>44561</v>
      </c>
      <c r="G892" s="278"/>
      <c r="H892" s="278"/>
      <c r="I892" s="282"/>
      <c r="J892" s="221">
        <f>(IF($E1021&lt;&gt;0,$J$2,IF($I1021&lt;&gt;0,$J$2,"")))</f>
        <v>1</v>
      </c>
      <c r="L892" s="278"/>
      <c r="M892" s="278"/>
      <c r="N892" s="282"/>
      <c r="O892" s="282"/>
      <c r="P892" s="282"/>
      <c r="Q892" s="278"/>
      <c r="R892" s="278"/>
      <c r="S892" s="282"/>
      <c r="T892" s="282"/>
      <c r="U892" s="278"/>
      <c r="V892" s="282"/>
      <c r="W892" s="282"/>
    </row>
    <row r="893" spans="2:24">
      <c r="B893" s="230" t="str">
        <f>$B$10</f>
        <v>(наименование на разпоредителя с бюджет)</v>
      </c>
      <c r="E893" s="278"/>
      <c r="F893" s="280">
        <f>$F$10</f>
        <v>0</v>
      </c>
      <c r="G893" s="278"/>
      <c r="H893" s="278"/>
      <c r="I893" s="282"/>
      <c r="J893" s="221">
        <f>(IF($E1021&lt;&gt;0,$J$2,IF($I1021&lt;&gt;0,$J$2,"")))</f>
        <v>1</v>
      </c>
      <c r="L893" s="278"/>
      <c r="M893" s="278"/>
      <c r="N893" s="282"/>
      <c r="O893" s="282"/>
      <c r="P893" s="282"/>
      <c r="Q893" s="278"/>
      <c r="R893" s="278"/>
      <c r="S893" s="282"/>
      <c r="T893" s="282"/>
      <c r="U893" s="278"/>
      <c r="V893" s="282"/>
      <c r="W893" s="282"/>
    </row>
    <row r="894" spans="2:24">
      <c r="B894" s="230"/>
      <c r="E894" s="281"/>
      <c r="F894" s="278"/>
      <c r="G894" s="278"/>
      <c r="H894" s="278"/>
      <c r="I894" s="282"/>
      <c r="J894" s="221">
        <f>(IF($E1021&lt;&gt;0,$J$2,IF($I1021&lt;&gt;0,$J$2,"")))</f>
        <v>1</v>
      </c>
      <c r="L894" s="278"/>
      <c r="M894" s="278"/>
      <c r="N894" s="282"/>
      <c r="O894" s="282"/>
      <c r="P894" s="282"/>
      <c r="Q894" s="278"/>
      <c r="R894" s="278"/>
      <c r="S894" s="282"/>
      <c r="T894" s="282"/>
      <c r="U894" s="278"/>
      <c r="V894" s="282"/>
      <c r="W894" s="282"/>
    </row>
    <row r="895" spans="2:24" ht="19.5">
      <c r="B895" s="916" t="str">
        <f>$B$12</f>
        <v>Свиленград</v>
      </c>
      <c r="C895" s="917"/>
      <c r="D895" s="918"/>
      <c r="E895" s="229" t="s">
        <v>1678</v>
      </c>
      <c r="F895" s="688" t="str">
        <f>$F$12</f>
        <v>7606</v>
      </c>
      <c r="G895" s="278"/>
      <c r="H895" s="278"/>
      <c r="I895" s="282"/>
      <c r="J895" s="221">
        <f>(IF($E1021&lt;&gt;0,$J$2,IF($I1021&lt;&gt;0,$J$2,"")))</f>
        <v>1</v>
      </c>
      <c r="L895" s="278"/>
      <c r="M895" s="278"/>
      <c r="N895" s="282"/>
      <c r="O895" s="282"/>
      <c r="P895" s="282"/>
      <c r="Q895" s="278"/>
      <c r="R895" s="278"/>
      <c r="S895" s="282"/>
      <c r="T895" s="282"/>
      <c r="U895" s="278"/>
      <c r="V895" s="282"/>
      <c r="W895" s="282"/>
    </row>
    <row r="896" spans="2:24">
      <c r="B896" s="689" t="str">
        <f>$B$13</f>
        <v>(наименование на първостепенния разпоредител с бюджет)</v>
      </c>
      <c r="E896" s="281" t="s">
        <v>1679</v>
      </c>
      <c r="F896" s="278"/>
      <c r="G896" s="278"/>
      <c r="H896" s="278"/>
      <c r="I896" s="282"/>
      <c r="J896" s="221">
        <f>(IF($E1021&lt;&gt;0,$J$2,IF($I1021&lt;&gt;0,$J$2,"")))</f>
        <v>1</v>
      </c>
      <c r="L896" s="278"/>
      <c r="M896" s="278"/>
      <c r="N896" s="282"/>
      <c r="O896" s="282"/>
      <c r="P896" s="282"/>
      <c r="Q896" s="278"/>
      <c r="R896" s="278"/>
      <c r="S896" s="282"/>
      <c r="T896" s="282"/>
      <c r="U896" s="278"/>
      <c r="V896" s="282"/>
      <c r="W896" s="282"/>
    </row>
    <row r="897" spans="2:24" ht="18.75">
      <c r="B897" s="230"/>
      <c r="D897" s="441"/>
      <c r="E897" s="277"/>
      <c r="F897" s="277"/>
      <c r="G897" s="277"/>
      <c r="H897" s="277"/>
      <c r="I897" s="384"/>
      <c r="J897" s="221">
        <f>(IF($E1021&lt;&gt;0,$J$2,IF($I1021&lt;&gt;0,$J$2,"")))</f>
        <v>1</v>
      </c>
      <c r="L897" s="278"/>
      <c r="M897" s="278"/>
      <c r="N897" s="282"/>
      <c r="O897" s="282"/>
      <c r="P897" s="282"/>
      <c r="Q897" s="278"/>
      <c r="R897" s="278"/>
      <c r="S897" s="282"/>
      <c r="T897" s="282"/>
      <c r="U897" s="278"/>
      <c r="V897" s="282"/>
      <c r="W897" s="282"/>
    </row>
    <row r="898" spans="2:24" ht="16.5" thickBot="1">
      <c r="C898" s="227"/>
      <c r="D898" s="228"/>
      <c r="E898" s="278"/>
      <c r="F898" s="281"/>
      <c r="G898" s="281"/>
      <c r="H898" s="281"/>
      <c r="I898" s="284" t="s">
        <v>1680</v>
      </c>
      <c r="J898" s="221">
        <f>(IF($E1021&lt;&gt;0,$J$2,IF($I1021&lt;&gt;0,$J$2,"")))</f>
        <v>1</v>
      </c>
      <c r="L898" s="283" t="s">
        <v>91</v>
      </c>
      <c r="M898" s="278"/>
      <c r="N898" s="282"/>
      <c r="O898" s="284" t="s">
        <v>1680</v>
      </c>
      <c r="P898" s="282"/>
      <c r="Q898" s="283" t="s">
        <v>92</v>
      </c>
      <c r="R898" s="278"/>
      <c r="S898" s="282"/>
      <c r="T898" s="284" t="s">
        <v>1680</v>
      </c>
      <c r="U898" s="278"/>
      <c r="V898" s="282"/>
      <c r="W898" s="284" t="s">
        <v>1680</v>
      </c>
    </row>
    <row r="899" spans="2:24" ht="19.5" thickBot="1">
      <c r="B899" s="782"/>
      <c r="C899" s="783"/>
      <c r="D899" s="784" t="s">
        <v>1071</v>
      </c>
      <c r="E899" s="785"/>
      <c r="F899" s="972" t="s">
        <v>1481</v>
      </c>
      <c r="G899" s="973"/>
      <c r="H899" s="974"/>
      <c r="I899" s="975"/>
      <c r="J899" s="221">
        <f>(IF($E1021&lt;&gt;0,$J$2,IF($I1021&lt;&gt;0,$J$2,"")))</f>
        <v>1</v>
      </c>
      <c r="L899" s="931" t="s">
        <v>1800</v>
      </c>
      <c r="M899" s="931" t="s">
        <v>1801</v>
      </c>
      <c r="N899" s="924" t="s">
        <v>1802</v>
      </c>
      <c r="O899" s="924" t="s">
        <v>93</v>
      </c>
      <c r="P899" s="222"/>
      <c r="Q899" s="924" t="s">
        <v>1803</v>
      </c>
      <c r="R899" s="924" t="s">
        <v>1804</v>
      </c>
      <c r="S899" s="924" t="s">
        <v>1815</v>
      </c>
      <c r="T899" s="924" t="s">
        <v>94</v>
      </c>
      <c r="U899" s="409" t="s">
        <v>95</v>
      </c>
      <c r="V899" s="410"/>
      <c r="W899" s="411"/>
      <c r="X899" s="291"/>
    </row>
    <row r="900" spans="2:24" ht="32.25" thickBot="1">
      <c r="B900" s="786" t="s">
        <v>1596</v>
      </c>
      <c r="C900" s="787" t="s">
        <v>1681</v>
      </c>
      <c r="D900" s="788" t="s">
        <v>1072</v>
      </c>
      <c r="E900" s="789"/>
      <c r="F900" s="713" t="s">
        <v>1482</v>
      </c>
      <c r="G900" s="713" t="s">
        <v>1483</v>
      </c>
      <c r="H900" s="713" t="s">
        <v>1480</v>
      </c>
      <c r="I900" s="713" t="s">
        <v>1065</v>
      </c>
      <c r="J900" s="221">
        <f>(IF($E1021&lt;&gt;0,$J$2,IF($I1021&lt;&gt;0,$J$2,"")))</f>
        <v>1</v>
      </c>
      <c r="L900" s="983"/>
      <c r="M900" s="971"/>
      <c r="N900" s="983"/>
      <c r="O900" s="971"/>
      <c r="P900" s="222"/>
      <c r="Q900" s="980"/>
      <c r="R900" s="980"/>
      <c r="S900" s="980"/>
      <c r="T900" s="980"/>
      <c r="U900" s="412">
        <v>2021</v>
      </c>
      <c r="V900" s="412">
        <v>2022</v>
      </c>
      <c r="W900" s="412" t="s">
        <v>1805</v>
      </c>
      <c r="X900" s="413" t="s">
        <v>96</v>
      </c>
    </row>
    <row r="901" spans="2:24" ht="19.5" thickBot="1">
      <c r="B901" s="612"/>
      <c r="C901" s="397"/>
      <c r="D901" s="295" t="s">
        <v>1260</v>
      </c>
      <c r="E901" s="809"/>
      <c r="F901" s="296"/>
      <c r="G901" s="296"/>
      <c r="H901" s="296"/>
      <c r="I901" s="483"/>
      <c r="J901" s="221">
        <f>(IF($E1021&lt;&gt;0,$J$2,IF($I1021&lt;&gt;0,$J$2,"")))</f>
        <v>1</v>
      </c>
      <c r="L901" s="297" t="s">
        <v>97</v>
      </c>
      <c r="M901" s="297" t="s">
        <v>98</v>
      </c>
      <c r="N901" s="298" t="s">
        <v>99</v>
      </c>
      <c r="O901" s="298" t="s">
        <v>100</v>
      </c>
      <c r="P901" s="222"/>
      <c r="Q901" s="610" t="s">
        <v>101</v>
      </c>
      <c r="R901" s="610" t="s">
        <v>102</v>
      </c>
      <c r="S901" s="610" t="s">
        <v>103</v>
      </c>
      <c r="T901" s="610" t="s">
        <v>104</v>
      </c>
      <c r="U901" s="610" t="s">
        <v>1042</v>
      </c>
      <c r="V901" s="610" t="s">
        <v>1043</v>
      </c>
      <c r="W901" s="610" t="s">
        <v>1044</v>
      </c>
      <c r="X901" s="414" t="s">
        <v>1045</v>
      </c>
    </row>
    <row r="902" spans="2:24" ht="132" thickBot="1">
      <c r="B902" s="236"/>
      <c r="C902" s="617" t="e">
        <f>VLOOKUP(D902,OP_LIST2,2,FALSE)</f>
        <v>#N/A</v>
      </c>
      <c r="D902" s="618" t="s">
        <v>954</v>
      </c>
      <c r="E902" s="810"/>
      <c r="F902" s="368"/>
      <c r="G902" s="368"/>
      <c r="H902" s="368"/>
      <c r="I902" s="303"/>
      <c r="J902" s="221">
        <f>(IF($E1021&lt;&gt;0,$J$2,IF($I1021&lt;&gt;0,$J$2,"")))</f>
        <v>1</v>
      </c>
      <c r="L902" s="415" t="s">
        <v>1046</v>
      </c>
      <c r="M902" s="415" t="s">
        <v>1046</v>
      </c>
      <c r="N902" s="415" t="s">
        <v>1047</v>
      </c>
      <c r="O902" s="415" t="s">
        <v>1048</v>
      </c>
      <c r="P902" s="222"/>
      <c r="Q902" s="415" t="s">
        <v>1046</v>
      </c>
      <c r="R902" s="415" t="s">
        <v>1046</v>
      </c>
      <c r="S902" s="415" t="s">
        <v>1073</v>
      </c>
      <c r="T902" s="415" t="s">
        <v>1050</v>
      </c>
      <c r="U902" s="415" t="s">
        <v>1046</v>
      </c>
      <c r="V902" s="415" t="s">
        <v>1046</v>
      </c>
      <c r="W902" s="415" t="s">
        <v>1046</v>
      </c>
      <c r="X902" s="306" t="s">
        <v>1051</v>
      </c>
    </row>
    <row r="903" spans="2:24" ht="19.5" thickBot="1">
      <c r="B903" s="616"/>
      <c r="C903" s="619">
        <f>VLOOKUP(D904,EBK_DEIN2,2,FALSE)</f>
        <v>3338</v>
      </c>
      <c r="D903" s="611" t="s">
        <v>1460</v>
      </c>
      <c r="E903" s="811"/>
      <c r="F903" s="368"/>
      <c r="G903" s="368"/>
      <c r="H903" s="368"/>
      <c r="I903" s="303"/>
      <c r="J903" s="221">
        <f>(IF($E1021&lt;&gt;0,$J$2,IF($I1021&lt;&gt;0,$J$2,"")))</f>
        <v>1</v>
      </c>
      <c r="L903" s="416"/>
      <c r="M903" s="416"/>
      <c r="N903" s="344"/>
      <c r="O903" s="417"/>
      <c r="P903" s="222"/>
      <c r="Q903" s="416"/>
      <c r="R903" s="416"/>
      <c r="S903" s="344"/>
      <c r="T903" s="417"/>
      <c r="U903" s="416"/>
      <c r="V903" s="344"/>
      <c r="W903" s="417"/>
      <c r="X903" s="418"/>
    </row>
    <row r="904" spans="2:24" ht="18.75">
      <c r="B904" s="419"/>
      <c r="C904" s="238"/>
      <c r="D904" s="523" t="s">
        <v>1736</v>
      </c>
      <c r="E904" s="811"/>
      <c r="F904" s="368"/>
      <c r="G904" s="368"/>
      <c r="H904" s="368"/>
      <c r="I904" s="303"/>
      <c r="J904" s="221">
        <f>(IF($E1021&lt;&gt;0,$J$2,IF($I1021&lt;&gt;0,$J$2,"")))</f>
        <v>1</v>
      </c>
      <c r="L904" s="416"/>
      <c r="M904" s="416"/>
      <c r="N904" s="344"/>
      <c r="O904" s="420">
        <f>SUMIF(O907:O908,"&lt;0")+SUMIF(O910:O914,"&lt;0")+SUMIF(O916:O923,"&lt;0")+SUMIF(O925:O941,"&lt;0")+SUMIF(O947:O951,"&lt;0")+SUMIF(O953:O958,"&lt;0")+SUMIF(O961:O967,"&lt;0")+SUMIF(O974:O975,"&lt;0")+SUMIF(O978:O983,"&lt;0")+SUMIF(O985:O990,"&lt;0")+SUMIF(O994,"&lt;0")+SUMIF(O996:O1002,"&lt;0")+SUMIF(O1004:O1006,"&lt;0")+SUMIF(O1008:O1011,"&lt;0")+SUMIF(O1013:O1014,"&lt;0")+SUMIF(O1017,"&lt;0")</f>
        <v>-1485</v>
      </c>
      <c r="P904" s="222"/>
      <c r="Q904" s="416"/>
      <c r="R904" s="416"/>
      <c r="S904" s="344"/>
      <c r="T904" s="420">
        <f>SUMIF(T907:T908,"&lt;0")+SUMIF(T910:T914,"&lt;0")+SUMIF(T916:T923,"&lt;0")+SUMIF(T925:T941,"&lt;0")+SUMIF(T947:T951,"&lt;0")+SUMIF(T953:T958,"&lt;0")+SUMIF(T961:T967,"&lt;0")+SUMIF(T974:T975,"&lt;0")+SUMIF(T978:T983,"&lt;0")+SUMIF(T985:T990,"&lt;0")+SUMIF(T994,"&lt;0")+SUMIF(T996:T1002,"&lt;0")+SUMIF(T1004:T1006,"&lt;0")+SUMIF(T1008:T1011,"&lt;0")+SUMIF(T1013:T1014,"&lt;0")+SUMIF(T1017,"&lt;0")</f>
        <v>-1485</v>
      </c>
      <c r="U904" s="416"/>
      <c r="V904" s="344"/>
      <c r="W904" s="417"/>
      <c r="X904" s="308"/>
    </row>
    <row r="905" spans="2:24" ht="19.5" thickBot="1">
      <c r="B905" s="354"/>
      <c r="C905" s="238"/>
      <c r="D905" s="292" t="s">
        <v>1074</v>
      </c>
      <c r="E905" s="811"/>
      <c r="F905" s="368"/>
      <c r="G905" s="368"/>
      <c r="H905" s="368"/>
      <c r="I905" s="303"/>
      <c r="J905" s="221">
        <f>(IF($E1021&lt;&gt;0,$J$2,IF($I1021&lt;&gt;0,$J$2,"")))</f>
        <v>1</v>
      </c>
      <c r="L905" s="416"/>
      <c r="M905" s="416"/>
      <c r="N905" s="344"/>
      <c r="O905" s="417"/>
      <c r="P905" s="222"/>
      <c r="Q905" s="416"/>
      <c r="R905" s="416"/>
      <c r="S905" s="344"/>
      <c r="T905" s="417"/>
      <c r="U905" s="416"/>
      <c r="V905" s="344"/>
      <c r="W905" s="417"/>
      <c r="X905" s="310"/>
    </row>
    <row r="906" spans="2:24" ht="19.5" hidden="1" thickBot="1">
      <c r="B906" s="790">
        <v>100</v>
      </c>
      <c r="C906" s="976" t="s">
        <v>1261</v>
      </c>
      <c r="D906" s="977"/>
      <c r="E906" s="791"/>
      <c r="F906" s="792">
        <f>SUM(F907:F908)</f>
        <v>0</v>
      </c>
      <c r="G906" s="793">
        <f>SUM(G907:G908)</f>
        <v>0</v>
      </c>
      <c r="H906" s="793">
        <f>SUM(H907:H908)</f>
        <v>0</v>
      </c>
      <c r="I906" s="793">
        <f>SUM(I907:I908)</f>
        <v>0</v>
      </c>
      <c r="J906" s="243" t="str">
        <f t="shared" ref="J906:J937" si="196">(IF($E906&lt;&gt;0,$J$2,IF($I906&lt;&gt;0,$J$2,"")))</f>
        <v/>
      </c>
      <c r="K906" s="244"/>
      <c r="L906" s="311">
        <f>SUM(L907:L908)</f>
        <v>0</v>
      </c>
      <c r="M906" s="312">
        <f>SUM(M907:M908)</f>
        <v>0</v>
      </c>
      <c r="N906" s="421">
        <f>SUM(N907:N908)</f>
        <v>0</v>
      </c>
      <c r="O906" s="422">
        <f>SUM(O907:O908)</f>
        <v>0</v>
      </c>
      <c r="P906" s="244"/>
      <c r="Q906" s="815"/>
      <c r="R906" s="816"/>
      <c r="S906" s="817"/>
      <c r="T906" s="816"/>
      <c r="U906" s="816"/>
      <c r="V906" s="816"/>
      <c r="W906" s="818"/>
      <c r="X906" s="313">
        <f t="shared" ref="X906:X937" si="197">T906-U906-V906-W906</f>
        <v>0</v>
      </c>
    </row>
    <row r="907" spans="2:24" ht="19.5" hidden="1" thickBot="1">
      <c r="B907" s="140"/>
      <c r="C907" s="144">
        <v>101</v>
      </c>
      <c r="D907" s="138" t="s">
        <v>1262</v>
      </c>
      <c r="E907" s="812"/>
      <c r="F907" s="449"/>
      <c r="G907" s="245"/>
      <c r="H907" s="245"/>
      <c r="I907" s="476">
        <f>F907+G907+H907</f>
        <v>0</v>
      </c>
      <c r="J907" s="243" t="str">
        <f t="shared" si="196"/>
        <v/>
      </c>
      <c r="K907" s="244"/>
      <c r="L907" s="423"/>
      <c r="M907" s="252"/>
      <c r="N907" s="315">
        <f>I907</f>
        <v>0</v>
      </c>
      <c r="O907" s="424">
        <f>L907+M907-N907</f>
        <v>0</v>
      </c>
      <c r="P907" s="244"/>
      <c r="Q907" s="771"/>
      <c r="R907" s="775"/>
      <c r="S907" s="775"/>
      <c r="T907" s="775"/>
      <c r="U907" s="775"/>
      <c r="V907" s="775"/>
      <c r="W907" s="819"/>
      <c r="X907" s="313">
        <f t="shared" si="197"/>
        <v>0</v>
      </c>
    </row>
    <row r="908" spans="2:24" ht="19.5" hidden="1" thickBot="1">
      <c r="B908" s="140"/>
      <c r="C908" s="137">
        <v>102</v>
      </c>
      <c r="D908" s="139" t="s">
        <v>1263</v>
      </c>
      <c r="E908" s="812"/>
      <c r="F908" s="449"/>
      <c r="G908" s="245"/>
      <c r="H908" s="245"/>
      <c r="I908" s="476">
        <f>F908+G908+H908</f>
        <v>0</v>
      </c>
      <c r="J908" s="243" t="str">
        <f t="shared" si="196"/>
        <v/>
      </c>
      <c r="K908" s="244"/>
      <c r="L908" s="423"/>
      <c r="M908" s="252"/>
      <c r="N908" s="315">
        <f>I908</f>
        <v>0</v>
      </c>
      <c r="O908" s="424">
        <f>L908+M908-N908</f>
        <v>0</v>
      </c>
      <c r="P908" s="244"/>
      <c r="Q908" s="771"/>
      <c r="R908" s="775"/>
      <c r="S908" s="775"/>
      <c r="T908" s="775"/>
      <c r="U908" s="775"/>
      <c r="V908" s="775"/>
      <c r="W908" s="819"/>
      <c r="X908" s="313">
        <f t="shared" si="197"/>
        <v>0</v>
      </c>
    </row>
    <row r="909" spans="2:24" ht="19.5" hidden="1" thickBot="1">
      <c r="B909" s="794">
        <v>200</v>
      </c>
      <c r="C909" s="981" t="s">
        <v>1264</v>
      </c>
      <c r="D909" s="981"/>
      <c r="E909" s="795"/>
      <c r="F909" s="796">
        <f>SUM(F910:F914)</f>
        <v>0</v>
      </c>
      <c r="G909" s="797">
        <f>SUM(G910:G914)</f>
        <v>0</v>
      </c>
      <c r="H909" s="797">
        <f>SUM(H910:H914)</f>
        <v>0</v>
      </c>
      <c r="I909" s="797">
        <f>SUM(I910:I914)</f>
        <v>0</v>
      </c>
      <c r="J909" s="243" t="str">
        <f t="shared" si="196"/>
        <v/>
      </c>
      <c r="K909" s="244"/>
      <c r="L909" s="316">
        <f>SUM(L910:L914)</f>
        <v>0</v>
      </c>
      <c r="M909" s="317">
        <f>SUM(M910:M914)</f>
        <v>0</v>
      </c>
      <c r="N909" s="425">
        <f>SUM(N910:N914)</f>
        <v>0</v>
      </c>
      <c r="O909" s="426">
        <f>SUM(O910:O914)</f>
        <v>0</v>
      </c>
      <c r="P909" s="244"/>
      <c r="Q909" s="773"/>
      <c r="R909" s="774"/>
      <c r="S909" s="774"/>
      <c r="T909" s="774"/>
      <c r="U909" s="774"/>
      <c r="V909" s="774"/>
      <c r="W909" s="820"/>
      <c r="X909" s="313">
        <f t="shared" si="197"/>
        <v>0</v>
      </c>
    </row>
    <row r="910" spans="2:24" ht="19.5" hidden="1" thickBot="1">
      <c r="B910" s="143"/>
      <c r="C910" s="144">
        <v>201</v>
      </c>
      <c r="D910" s="138" t="s">
        <v>1265</v>
      </c>
      <c r="E910" s="812"/>
      <c r="F910" s="449"/>
      <c r="G910" s="245"/>
      <c r="H910" s="245"/>
      <c r="I910" s="476">
        <f>F910+G910+H910</f>
        <v>0</v>
      </c>
      <c r="J910" s="243" t="str">
        <f t="shared" si="196"/>
        <v/>
      </c>
      <c r="K910" s="244"/>
      <c r="L910" s="423"/>
      <c r="M910" s="252"/>
      <c r="N910" s="315">
        <f>I910</f>
        <v>0</v>
      </c>
      <c r="O910" s="424">
        <f>L910+M910-N910</f>
        <v>0</v>
      </c>
      <c r="P910" s="244"/>
      <c r="Q910" s="771"/>
      <c r="R910" s="775"/>
      <c r="S910" s="775"/>
      <c r="T910" s="775"/>
      <c r="U910" s="775"/>
      <c r="V910" s="775"/>
      <c r="W910" s="819"/>
      <c r="X910" s="313">
        <f t="shared" si="197"/>
        <v>0</v>
      </c>
    </row>
    <row r="911" spans="2:24" ht="19.5" hidden="1" thickBot="1">
      <c r="B911" s="136"/>
      <c r="C911" s="137">
        <v>202</v>
      </c>
      <c r="D911" s="145" t="s">
        <v>1266</v>
      </c>
      <c r="E911" s="812"/>
      <c r="F911" s="449"/>
      <c r="G911" s="245"/>
      <c r="H911" s="245"/>
      <c r="I911" s="476">
        <f>F911+G911+H911</f>
        <v>0</v>
      </c>
      <c r="J911" s="243" t="str">
        <f t="shared" si="196"/>
        <v/>
      </c>
      <c r="K911" s="244"/>
      <c r="L911" s="423"/>
      <c r="M911" s="252"/>
      <c r="N911" s="315">
        <f>I911</f>
        <v>0</v>
      </c>
      <c r="O911" s="424">
        <f>L911+M911-N911</f>
        <v>0</v>
      </c>
      <c r="P911" s="244"/>
      <c r="Q911" s="771"/>
      <c r="R911" s="775"/>
      <c r="S911" s="775"/>
      <c r="T911" s="775"/>
      <c r="U911" s="775"/>
      <c r="V911" s="775"/>
      <c r="W911" s="819"/>
      <c r="X911" s="313">
        <f t="shared" si="197"/>
        <v>0</v>
      </c>
    </row>
    <row r="912" spans="2:24" ht="32.25" hidden="1" thickBot="1">
      <c r="B912" s="152"/>
      <c r="C912" s="137">
        <v>205</v>
      </c>
      <c r="D912" s="145" t="s">
        <v>911</v>
      </c>
      <c r="E912" s="812"/>
      <c r="F912" s="449"/>
      <c r="G912" s="245"/>
      <c r="H912" s="245"/>
      <c r="I912" s="476">
        <f>F912+G912+H912</f>
        <v>0</v>
      </c>
      <c r="J912" s="243" t="str">
        <f t="shared" si="196"/>
        <v/>
      </c>
      <c r="K912" s="244"/>
      <c r="L912" s="423"/>
      <c r="M912" s="252"/>
      <c r="N912" s="315">
        <f>I912</f>
        <v>0</v>
      </c>
      <c r="O912" s="424">
        <f>L912+M912-N912</f>
        <v>0</v>
      </c>
      <c r="P912" s="244"/>
      <c r="Q912" s="771"/>
      <c r="R912" s="775"/>
      <c r="S912" s="775"/>
      <c r="T912" s="775"/>
      <c r="U912" s="775"/>
      <c r="V912" s="775"/>
      <c r="W912" s="819"/>
      <c r="X912" s="313">
        <f t="shared" si="197"/>
        <v>0</v>
      </c>
    </row>
    <row r="913" spans="2:24" ht="19.5" hidden="1" thickBot="1">
      <c r="B913" s="152"/>
      <c r="C913" s="137">
        <v>208</v>
      </c>
      <c r="D913" s="159" t="s">
        <v>912</v>
      </c>
      <c r="E913" s="812"/>
      <c r="F913" s="449"/>
      <c r="G913" s="245"/>
      <c r="H913" s="245"/>
      <c r="I913" s="476">
        <f>F913+G913+H913</f>
        <v>0</v>
      </c>
      <c r="J913" s="243" t="str">
        <f t="shared" si="196"/>
        <v/>
      </c>
      <c r="K913" s="244"/>
      <c r="L913" s="423"/>
      <c r="M913" s="252"/>
      <c r="N913" s="315">
        <f>I913</f>
        <v>0</v>
      </c>
      <c r="O913" s="424">
        <f>L913+M913-N913</f>
        <v>0</v>
      </c>
      <c r="P913" s="244"/>
      <c r="Q913" s="771"/>
      <c r="R913" s="775"/>
      <c r="S913" s="775"/>
      <c r="T913" s="775"/>
      <c r="U913" s="775"/>
      <c r="V913" s="775"/>
      <c r="W913" s="819"/>
      <c r="X913" s="313">
        <f t="shared" si="197"/>
        <v>0</v>
      </c>
    </row>
    <row r="914" spans="2:24" ht="19.5" hidden="1" thickBot="1">
      <c r="B914" s="143"/>
      <c r="C914" s="142">
        <v>209</v>
      </c>
      <c r="D914" s="148" t="s">
        <v>913</v>
      </c>
      <c r="E914" s="812"/>
      <c r="F914" s="449"/>
      <c r="G914" s="245"/>
      <c r="H914" s="245"/>
      <c r="I914" s="476">
        <f>F914+G914+H914</f>
        <v>0</v>
      </c>
      <c r="J914" s="243" t="str">
        <f t="shared" si="196"/>
        <v/>
      </c>
      <c r="K914" s="244"/>
      <c r="L914" s="423"/>
      <c r="M914" s="252"/>
      <c r="N914" s="315">
        <f>I914</f>
        <v>0</v>
      </c>
      <c r="O914" s="424">
        <f>L914+M914-N914</f>
        <v>0</v>
      </c>
      <c r="P914" s="244"/>
      <c r="Q914" s="771"/>
      <c r="R914" s="775"/>
      <c r="S914" s="775"/>
      <c r="T914" s="775"/>
      <c r="U914" s="775"/>
      <c r="V914" s="775"/>
      <c r="W914" s="819"/>
      <c r="X914" s="313">
        <f t="shared" si="197"/>
        <v>0</v>
      </c>
    </row>
    <row r="915" spans="2:24" ht="19.5" hidden="1" thickBot="1">
      <c r="B915" s="794">
        <v>500</v>
      </c>
      <c r="C915" s="982" t="s">
        <v>207</v>
      </c>
      <c r="D915" s="982"/>
      <c r="E915" s="795"/>
      <c r="F915" s="796">
        <f>SUM(F916:F922)</f>
        <v>0</v>
      </c>
      <c r="G915" s="797">
        <f>SUM(G916:G922)</f>
        <v>0</v>
      </c>
      <c r="H915" s="797">
        <f>SUM(H916:H922)</f>
        <v>0</v>
      </c>
      <c r="I915" s="797">
        <f>SUM(I916:I922)</f>
        <v>0</v>
      </c>
      <c r="J915" s="243" t="str">
        <f t="shared" si="196"/>
        <v/>
      </c>
      <c r="K915" s="244"/>
      <c r="L915" s="316">
        <f>SUM(L916:L922)</f>
        <v>0</v>
      </c>
      <c r="M915" s="317">
        <f>SUM(M916:M922)</f>
        <v>0</v>
      </c>
      <c r="N915" s="425">
        <f>SUM(N916:N922)</f>
        <v>0</v>
      </c>
      <c r="O915" s="426">
        <f>SUM(O916:O922)</f>
        <v>0</v>
      </c>
      <c r="P915" s="244"/>
      <c r="Q915" s="773"/>
      <c r="R915" s="774"/>
      <c r="S915" s="775"/>
      <c r="T915" s="774"/>
      <c r="U915" s="774"/>
      <c r="V915" s="774"/>
      <c r="W915" s="820"/>
      <c r="X915" s="313">
        <f t="shared" si="197"/>
        <v>0</v>
      </c>
    </row>
    <row r="916" spans="2:24" ht="32.25" hidden="1" thickBot="1">
      <c r="B916" s="143"/>
      <c r="C916" s="160">
        <v>551</v>
      </c>
      <c r="D916" s="456" t="s">
        <v>208</v>
      </c>
      <c r="E916" s="812"/>
      <c r="F916" s="449"/>
      <c r="G916" s="245"/>
      <c r="H916" s="245"/>
      <c r="I916" s="476">
        <f t="shared" ref="I916:I923" si="198">F916+G916+H916</f>
        <v>0</v>
      </c>
      <c r="J916" s="243" t="str">
        <f t="shared" si="196"/>
        <v/>
      </c>
      <c r="K916" s="244"/>
      <c r="L916" s="423"/>
      <c r="M916" s="252"/>
      <c r="N916" s="315">
        <f t="shared" ref="N916:N923" si="199">I916</f>
        <v>0</v>
      </c>
      <c r="O916" s="424">
        <f t="shared" ref="O916:O923" si="200">L916+M916-N916</f>
        <v>0</v>
      </c>
      <c r="P916" s="244"/>
      <c r="Q916" s="771"/>
      <c r="R916" s="775"/>
      <c r="S916" s="775"/>
      <c r="T916" s="775"/>
      <c r="U916" s="775"/>
      <c r="V916" s="775"/>
      <c r="W916" s="819"/>
      <c r="X916" s="313">
        <f t="shared" si="197"/>
        <v>0</v>
      </c>
    </row>
    <row r="917" spans="2:24" ht="19.5" hidden="1" thickBot="1">
      <c r="B917" s="143"/>
      <c r="C917" s="161">
        <v>552</v>
      </c>
      <c r="D917" s="457" t="s">
        <v>209</v>
      </c>
      <c r="E917" s="812"/>
      <c r="F917" s="449"/>
      <c r="G917" s="245"/>
      <c r="H917" s="245"/>
      <c r="I917" s="476">
        <f t="shared" si="198"/>
        <v>0</v>
      </c>
      <c r="J917" s="243" t="str">
        <f t="shared" si="196"/>
        <v/>
      </c>
      <c r="K917" s="244"/>
      <c r="L917" s="423"/>
      <c r="M917" s="252"/>
      <c r="N917" s="315">
        <f t="shared" si="199"/>
        <v>0</v>
      </c>
      <c r="O917" s="424">
        <f t="shared" si="200"/>
        <v>0</v>
      </c>
      <c r="P917" s="244"/>
      <c r="Q917" s="771"/>
      <c r="R917" s="775"/>
      <c r="S917" s="775"/>
      <c r="T917" s="775"/>
      <c r="U917" s="775"/>
      <c r="V917" s="775"/>
      <c r="W917" s="819"/>
      <c r="X917" s="313">
        <f t="shared" si="197"/>
        <v>0</v>
      </c>
    </row>
    <row r="918" spans="2:24" ht="19.5" hidden="1" thickBot="1">
      <c r="B918" s="143"/>
      <c r="C918" s="161">
        <v>558</v>
      </c>
      <c r="D918" s="457" t="s">
        <v>1697</v>
      </c>
      <c r="E918" s="812"/>
      <c r="F918" s="700">
        <v>0</v>
      </c>
      <c r="G918" s="700">
        <v>0</v>
      </c>
      <c r="H918" s="700">
        <v>0</v>
      </c>
      <c r="I918" s="476">
        <f t="shared" si="198"/>
        <v>0</v>
      </c>
      <c r="J918" s="243" t="str">
        <f t="shared" si="196"/>
        <v/>
      </c>
      <c r="K918" s="244"/>
      <c r="L918" s="423"/>
      <c r="M918" s="252"/>
      <c r="N918" s="315">
        <f t="shared" si="199"/>
        <v>0</v>
      </c>
      <c r="O918" s="424">
        <f t="shared" si="200"/>
        <v>0</v>
      </c>
      <c r="P918" s="244"/>
      <c r="Q918" s="771"/>
      <c r="R918" s="775"/>
      <c r="S918" s="775"/>
      <c r="T918" s="775"/>
      <c r="U918" s="775"/>
      <c r="V918" s="775"/>
      <c r="W918" s="819"/>
      <c r="X918" s="313">
        <f t="shared" si="197"/>
        <v>0</v>
      </c>
    </row>
    <row r="919" spans="2:24" ht="19.5" hidden="1" thickBot="1">
      <c r="B919" s="143"/>
      <c r="C919" s="161">
        <v>560</v>
      </c>
      <c r="D919" s="458" t="s">
        <v>210</v>
      </c>
      <c r="E919" s="812"/>
      <c r="F919" s="449"/>
      <c r="G919" s="245"/>
      <c r="H919" s="245"/>
      <c r="I919" s="476">
        <f t="shared" si="198"/>
        <v>0</v>
      </c>
      <c r="J919" s="243" t="str">
        <f t="shared" si="196"/>
        <v/>
      </c>
      <c r="K919" s="244"/>
      <c r="L919" s="423"/>
      <c r="M919" s="252"/>
      <c r="N919" s="315">
        <f t="shared" si="199"/>
        <v>0</v>
      </c>
      <c r="O919" s="424">
        <f t="shared" si="200"/>
        <v>0</v>
      </c>
      <c r="P919" s="244"/>
      <c r="Q919" s="771"/>
      <c r="R919" s="775"/>
      <c r="S919" s="775"/>
      <c r="T919" s="775"/>
      <c r="U919" s="775"/>
      <c r="V919" s="775"/>
      <c r="W919" s="819"/>
      <c r="X919" s="313">
        <f t="shared" si="197"/>
        <v>0</v>
      </c>
    </row>
    <row r="920" spans="2:24" ht="19.5" hidden="1" thickBot="1">
      <c r="B920" s="143"/>
      <c r="C920" s="161">
        <v>580</v>
      </c>
      <c r="D920" s="457" t="s">
        <v>211</v>
      </c>
      <c r="E920" s="812"/>
      <c r="F920" s="449"/>
      <c r="G920" s="245"/>
      <c r="H920" s="245"/>
      <c r="I920" s="476">
        <f t="shared" si="198"/>
        <v>0</v>
      </c>
      <c r="J920" s="243" t="str">
        <f t="shared" si="196"/>
        <v/>
      </c>
      <c r="K920" s="244"/>
      <c r="L920" s="423"/>
      <c r="M920" s="252"/>
      <c r="N920" s="315">
        <f t="shared" si="199"/>
        <v>0</v>
      </c>
      <c r="O920" s="424">
        <f t="shared" si="200"/>
        <v>0</v>
      </c>
      <c r="P920" s="244"/>
      <c r="Q920" s="771"/>
      <c r="R920" s="775"/>
      <c r="S920" s="775"/>
      <c r="T920" s="775"/>
      <c r="U920" s="775"/>
      <c r="V920" s="775"/>
      <c r="W920" s="819"/>
      <c r="X920" s="313">
        <f t="shared" si="197"/>
        <v>0</v>
      </c>
    </row>
    <row r="921" spans="2:24" ht="19.5" hidden="1" thickBot="1">
      <c r="B921" s="143"/>
      <c r="C921" s="161">
        <v>588</v>
      </c>
      <c r="D921" s="457" t="s">
        <v>1702</v>
      </c>
      <c r="E921" s="812"/>
      <c r="F921" s="700">
        <v>0</v>
      </c>
      <c r="G921" s="700">
        <v>0</v>
      </c>
      <c r="H921" s="700">
        <v>0</v>
      </c>
      <c r="I921" s="476">
        <f t="shared" si="198"/>
        <v>0</v>
      </c>
      <c r="J921" s="243" t="str">
        <f t="shared" si="196"/>
        <v/>
      </c>
      <c r="K921" s="244"/>
      <c r="L921" s="423"/>
      <c r="M921" s="252"/>
      <c r="N921" s="315">
        <f t="shared" si="199"/>
        <v>0</v>
      </c>
      <c r="O921" s="424">
        <f t="shared" si="200"/>
        <v>0</v>
      </c>
      <c r="P921" s="244"/>
      <c r="Q921" s="771"/>
      <c r="R921" s="775"/>
      <c r="S921" s="775"/>
      <c r="T921" s="775"/>
      <c r="U921" s="775"/>
      <c r="V921" s="775"/>
      <c r="W921" s="819"/>
      <c r="X921" s="313">
        <f t="shared" si="197"/>
        <v>0</v>
      </c>
    </row>
    <row r="922" spans="2:24" ht="32.25" hidden="1" thickBot="1">
      <c r="B922" s="143"/>
      <c r="C922" s="162">
        <v>590</v>
      </c>
      <c r="D922" s="459" t="s">
        <v>212</v>
      </c>
      <c r="E922" s="812"/>
      <c r="F922" s="449"/>
      <c r="G922" s="245"/>
      <c r="H922" s="245"/>
      <c r="I922" s="476">
        <f t="shared" si="198"/>
        <v>0</v>
      </c>
      <c r="J922" s="243" t="str">
        <f t="shared" si="196"/>
        <v/>
      </c>
      <c r="K922" s="244"/>
      <c r="L922" s="423"/>
      <c r="M922" s="252"/>
      <c r="N922" s="315">
        <f t="shared" si="199"/>
        <v>0</v>
      </c>
      <c r="O922" s="424">
        <f t="shared" si="200"/>
        <v>0</v>
      </c>
      <c r="P922" s="244"/>
      <c r="Q922" s="771"/>
      <c r="R922" s="775"/>
      <c r="S922" s="775"/>
      <c r="T922" s="775"/>
      <c r="U922" s="775"/>
      <c r="V922" s="775"/>
      <c r="W922" s="819"/>
      <c r="X922" s="313">
        <f t="shared" si="197"/>
        <v>0</v>
      </c>
    </row>
    <row r="923" spans="2:24" ht="19.5" hidden="1" thickBot="1">
      <c r="B923" s="794">
        <v>800</v>
      </c>
      <c r="C923" s="982" t="s">
        <v>1075</v>
      </c>
      <c r="D923" s="982"/>
      <c r="E923" s="795"/>
      <c r="F923" s="798"/>
      <c r="G923" s="799"/>
      <c r="H923" s="799"/>
      <c r="I923" s="800">
        <f t="shared" si="198"/>
        <v>0</v>
      </c>
      <c r="J923" s="243" t="str">
        <f t="shared" si="196"/>
        <v/>
      </c>
      <c r="K923" s="244"/>
      <c r="L923" s="428"/>
      <c r="M923" s="254"/>
      <c r="N923" s="315">
        <f t="shared" si="199"/>
        <v>0</v>
      </c>
      <c r="O923" s="424">
        <f t="shared" si="200"/>
        <v>0</v>
      </c>
      <c r="P923" s="244"/>
      <c r="Q923" s="773"/>
      <c r="R923" s="774"/>
      <c r="S923" s="775"/>
      <c r="T923" s="775"/>
      <c r="U923" s="774"/>
      <c r="V923" s="775"/>
      <c r="W923" s="819"/>
      <c r="X923" s="313">
        <f t="shared" si="197"/>
        <v>0</v>
      </c>
    </row>
    <row r="924" spans="2:24" ht="19.5" thickBot="1">
      <c r="B924" s="794">
        <v>1000</v>
      </c>
      <c r="C924" s="979" t="s">
        <v>214</v>
      </c>
      <c r="D924" s="979"/>
      <c r="E924" s="795"/>
      <c r="F924" s="796">
        <f>SUM(F925:F941)</f>
        <v>1485</v>
      </c>
      <c r="G924" s="797">
        <f>SUM(G925:G941)</f>
        <v>0</v>
      </c>
      <c r="H924" s="797">
        <f>SUM(H925:H941)</f>
        <v>0</v>
      </c>
      <c r="I924" s="797">
        <f>SUM(I925:I941)</f>
        <v>1485</v>
      </c>
      <c r="J924" s="243">
        <f t="shared" si="196"/>
        <v>1</v>
      </c>
      <c r="K924" s="244"/>
      <c r="L924" s="316">
        <f>SUM(L925:L941)</f>
        <v>0</v>
      </c>
      <c r="M924" s="317">
        <f>SUM(M925:M941)</f>
        <v>0</v>
      </c>
      <c r="N924" s="425">
        <f>SUM(N925:N941)</f>
        <v>1485</v>
      </c>
      <c r="O924" s="426">
        <f>SUM(O925:O941)</f>
        <v>-1485</v>
      </c>
      <c r="P924" s="244"/>
      <c r="Q924" s="316">
        <f t="shared" ref="Q924:W924" si="201">SUM(Q925:Q941)</f>
        <v>0</v>
      </c>
      <c r="R924" s="317">
        <f t="shared" si="201"/>
        <v>0</v>
      </c>
      <c r="S924" s="317">
        <f t="shared" si="201"/>
        <v>1485</v>
      </c>
      <c r="T924" s="317">
        <f t="shared" si="201"/>
        <v>-1485</v>
      </c>
      <c r="U924" s="317">
        <f t="shared" si="201"/>
        <v>0</v>
      </c>
      <c r="V924" s="317">
        <f t="shared" si="201"/>
        <v>0</v>
      </c>
      <c r="W924" s="426">
        <f t="shared" si="201"/>
        <v>0</v>
      </c>
      <c r="X924" s="313">
        <f t="shared" si="197"/>
        <v>-1485</v>
      </c>
    </row>
    <row r="925" spans="2:24" ht="19.5" hidden="1" thickBot="1">
      <c r="B925" s="136"/>
      <c r="C925" s="144">
        <v>1011</v>
      </c>
      <c r="D925" s="163" t="s">
        <v>215</v>
      </c>
      <c r="E925" s="812"/>
      <c r="F925" s="449"/>
      <c r="G925" s="245"/>
      <c r="H925" s="245"/>
      <c r="I925" s="476">
        <f t="shared" ref="I925:I941" si="202">F925+G925+H925</f>
        <v>0</v>
      </c>
      <c r="J925" s="243" t="str">
        <f t="shared" si="196"/>
        <v/>
      </c>
      <c r="K925" s="244"/>
      <c r="L925" s="423"/>
      <c r="M925" s="252"/>
      <c r="N925" s="315">
        <f t="shared" ref="N925:N941" si="203">I925</f>
        <v>0</v>
      </c>
      <c r="O925" s="424">
        <f t="shared" ref="O925:O941" si="204">L925+M925-N925</f>
        <v>0</v>
      </c>
      <c r="P925" s="244"/>
      <c r="Q925" s="423"/>
      <c r="R925" s="252"/>
      <c r="S925" s="429">
        <f t="shared" ref="S925:S932" si="205">+IF(+(L925+M925)&gt;=I925,+M925,+(+I925-L925))</f>
        <v>0</v>
      </c>
      <c r="T925" s="315">
        <f t="shared" ref="T925:T932" si="206">Q925+R925-S925</f>
        <v>0</v>
      </c>
      <c r="U925" s="252"/>
      <c r="V925" s="252"/>
      <c r="W925" s="253"/>
      <c r="X925" s="313">
        <f t="shared" si="197"/>
        <v>0</v>
      </c>
    </row>
    <row r="926" spans="2:24" ht="19.5" hidden="1" thickBot="1">
      <c r="B926" s="136"/>
      <c r="C926" s="137">
        <v>1012</v>
      </c>
      <c r="D926" s="145" t="s">
        <v>216</v>
      </c>
      <c r="E926" s="812"/>
      <c r="F926" s="449"/>
      <c r="G926" s="245"/>
      <c r="H926" s="245"/>
      <c r="I926" s="476">
        <f t="shared" si="202"/>
        <v>0</v>
      </c>
      <c r="J926" s="243" t="str">
        <f t="shared" si="196"/>
        <v/>
      </c>
      <c r="K926" s="244"/>
      <c r="L926" s="423"/>
      <c r="M926" s="252"/>
      <c r="N926" s="315">
        <f t="shared" si="203"/>
        <v>0</v>
      </c>
      <c r="O926" s="424">
        <f t="shared" si="204"/>
        <v>0</v>
      </c>
      <c r="P926" s="244"/>
      <c r="Q926" s="423"/>
      <c r="R926" s="252"/>
      <c r="S926" s="429">
        <f t="shared" si="205"/>
        <v>0</v>
      </c>
      <c r="T926" s="315">
        <f t="shared" si="206"/>
        <v>0</v>
      </c>
      <c r="U926" s="252"/>
      <c r="V926" s="252"/>
      <c r="W926" s="253"/>
      <c r="X926" s="313">
        <f t="shared" si="197"/>
        <v>0</v>
      </c>
    </row>
    <row r="927" spans="2:24" ht="19.5" hidden="1" thickBot="1">
      <c r="B927" s="136"/>
      <c r="C927" s="137">
        <v>1013</v>
      </c>
      <c r="D927" s="145" t="s">
        <v>217</v>
      </c>
      <c r="E927" s="812"/>
      <c r="F927" s="449"/>
      <c r="G927" s="245"/>
      <c r="H927" s="245"/>
      <c r="I927" s="476">
        <f t="shared" si="202"/>
        <v>0</v>
      </c>
      <c r="J927" s="243" t="str">
        <f t="shared" si="196"/>
        <v/>
      </c>
      <c r="K927" s="244"/>
      <c r="L927" s="423"/>
      <c r="M927" s="252"/>
      <c r="N927" s="315">
        <f t="shared" si="203"/>
        <v>0</v>
      </c>
      <c r="O927" s="424">
        <f t="shared" si="204"/>
        <v>0</v>
      </c>
      <c r="P927" s="244"/>
      <c r="Q927" s="423"/>
      <c r="R927" s="252"/>
      <c r="S927" s="429">
        <f t="shared" si="205"/>
        <v>0</v>
      </c>
      <c r="T927" s="315">
        <f t="shared" si="206"/>
        <v>0</v>
      </c>
      <c r="U927" s="252"/>
      <c r="V927" s="252"/>
      <c r="W927" s="253"/>
      <c r="X927" s="313">
        <f t="shared" si="197"/>
        <v>0</v>
      </c>
    </row>
    <row r="928" spans="2:24" ht="19.5" hidden="1" thickBot="1">
      <c r="B928" s="136"/>
      <c r="C928" s="137">
        <v>1014</v>
      </c>
      <c r="D928" s="145" t="s">
        <v>218</v>
      </c>
      <c r="E928" s="812"/>
      <c r="F928" s="449"/>
      <c r="G928" s="245"/>
      <c r="H928" s="245"/>
      <c r="I928" s="476">
        <f t="shared" si="202"/>
        <v>0</v>
      </c>
      <c r="J928" s="243" t="str">
        <f t="shared" si="196"/>
        <v/>
      </c>
      <c r="K928" s="244"/>
      <c r="L928" s="423"/>
      <c r="M928" s="252"/>
      <c r="N928" s="315">
        <f t="shared" si="203"/>
        <v>0</v>
      </c>
      <c r="O928" s="424">
        <f t="shared" si="204"/>
        <v>0</v>
      </c>
      <c r="P928" s="244"/>
      <c r="Q928" s="423"/>
      <c r="R928" s="252"/>
      <c r="S928" s="429">
        <f t="shared" si="205"/>
        <v>0</v>
      </c>
      <c r="T928" s="315">
        <f t="shared" si="206"/>
        <v>0</v>
      </c>
      <c r="U928" s="252"/>
      <c r="V928" s="252"/>
      <c r="W928" s="253"/>
      <c r="X928" s="313">
        <f t="shared" si="197"/>
        <v>0</v>
      </c>
    </row>
    <row r="929" spans="2:24" ht="19.5" thickBot="1">
      <c r="B929" s="136"/>
      <c r="C929" s="137">
        <v>1015</v>
      </c>
      <c r="D929" s="145" t="s">
        <v>219</v>
      </c>
      <c r="E929" s="812"/>
      <c r="F929" s="449">
        <v>1485</v>
      </c>
      <c r="G929" s="245"/>
      <c r="H929" s="245"/>
      <c r="I929" s="476">
        <f t="shared" si="202"/>
        <v>1485</v>
      </c>
      <c r="J929" s="243">
        <f t="shared" si="196"/>
        <v>1</v>
      </c>
      <c r="K929" s="244"/>
      <c r="L929" s="423"/>
      <c r="M929" s="252"/>
      <c r="N929" s="315">
        <f t="shared" si="203"/>
        <v>1485</v>
      </c>
      <c r="O929" s="424">
        <f t="shared" si="204"/>
        <v>-1485</v>
      </c>
      <c r="P929" s="244"/>
      <c r="Q929" s="423"/>
      <c r="R929" s="252"/>
      <c r="S929" s="429">
        <f t="shared" si="205"/>
        <v>1485</v>
      </c>
      <c r="T929" s="315">
        <f t="shared" si="206"/>
        <v>-1485</v>
      </c>
      <c r="U929" s="252"/>
      <c r="V929" s="252"/>
      <c r="W929" s="253"/>
      <c r="X929" s="313">
        <f t="shared" si="197"/>
        <v>-1485</v>
      </c>
    </row>
    <row r="930" spans="2:24" ht="19.5" hidden="1" thickBot="1">
      <c r="B930" s="136"/>
      <c r="C930" s="137">
        <v>1016</v>
      </c>
      <c r="D930" s="145" t="s">
        <v>220</v>
      </c>
      <c r="E930" s="812"/>
      <c r="F930" s="449"/>
      <c r="G930" s="245"/>
      <c r="H930" s="245"/>
      <c r="I930" s="476">
        <f t="shared" si="202"/>
        <v>0</v>
      </c>
      <c r="J930" s="243" t="str">
        <f t="shared" si="196"/>
        <v/>
      </c>
      <c r="K930" s="244"/>
      <c r="L930" s="423"/>
      <c r="M930" s="252"/>
      <c r="N930" s="315">
        <f t="shared" si="203"/>
        <v>0</v>
      </c>
      <c r="O930" s="424">
        <f t="shared" si="204"/>
        <v>0</v>
      </c>
      <c r="P930" s="244"/>
      <c r="Q930" s="423"/>
      <c r="R930" s="252"/>
      <c r="S930" s="429">
        <f t="shared" si="205"/>
        <v>0</v>
      </c>
      <c r="T930" s="315">
        <f t="shared" si="206"/>
        <v>0</v>
      </c>
      <c r="U930" s="252"/>
      <c r="V930" s="252"/>
      <c r="W930" s="253"/>
      <c r="X930" s="313">
        <f t="shared" si="197"/>
        <v>0</v>
      </c>
    </row>
    <row r="931" spans="2:24" ht="19.5" hidden="1" thickBot="1">
      <c r="B931" s="140"/>
      <c r="C931" s="164">
        <v>1020</v>
      </c>
      <c r="D931" s="165" t="s">
        <v>221</v>
      </c>
      <c r="E931" s="812"/>
      <c r="F931" s="449"/>
      <c r="G931" s="245"/>
      <c r="H931" s="245"/>
      <c r="I931" s="476">
        <f t="shared" si="202"/>
        <v>0</v>
      </c>
      <c r="J931" s="243" t="str">
        <f t="shared" si="196"/>
        <v/>
      </c>
      <c r="K931" s="244"/>
      <c r="L931" s="423"/>
      <c r="M931" s="252"/>
      <c r="N931" s="315">
        <f t="shared" si="203"/>
        <v>0</v>
      </c>
      <c r="O931" s="424">
        <f t="shared" si="204"/>
        <v>0</v>
      </c>
      <c r="P931" s="244"/>
      <c r="Q931" s="423"/>
      <c r="R931" s="252"/>
      <c r="S931" s="429">
        <f t="shared" si="205"/>
        <v>0</v>
      </c>
      <c r="T931" s="315">
        <f t="shared" si="206"/>
        <v>0</v>
      </c>
      <c r="U931" s="252"/>
      <c r="V931" s="252"/>
      <c r="W931" s="253"/>
      <c r="X931" s="313">
        <f t="shared" si="197"/>
        <v>0</v>
      </c>
    </row>
    <row r="932" spans="2:24" ht="19.5" hidden="1" thickBot="1">
      <c r="B932" s="136"/>
      <c r="C932" s="137">
        <v>1030</v>
      </c>
      <c r="D932" s="145" t="s">
        <v>222</v>
      </c>
      <c r="E932" s="812"/>
      <c r="F932" s="449"/>
      <c r="G932" s="245"/>
      <c r="H932" s="245"/>
      <c r="I932" s="476">
        <f t="shared" si="202"/>
        <v>0</v>
      </c>
      <c r="J932" s="243" t="str">
        <f t="shared" si="196"/>
        <v/>
      </c>
      <c r="K932" s="244"/>
      <c r="L932" s="423"/>
      <c r="M932" s="252"/>
      <c r="N932" s="315">
        <f t="shared" si="203"/>
        <v>0</v>
      </c>
      <c r="O932" s="424">
        <f t="shared" si="204"/>
        <v>0</v>
      </c>
      <c r="P932" s="244"/>
      <c r="Q932" s="423"/>
      <c r="R932" s="252"/>
      <c r="S932" s="429">
        <f t="shared" si="205"/>
        <v>0</v>
      </c>
      <c r="T932" s="315">
        <f t="shared" si="206"/>
        <v>0</v>
      </c>
      <c r="U932" s="252"/>
      <c r="V932" s="252"/>
      <c r="W932" s="253"/>
      <c r="X932" s="313">
        <f t="shared" si="197"/>
        <v>0</v>
      </c>
    </row>
    <row r="933" spans="2:24" ht="19.5" hidden="1" thickBot="1">
      <c r="B933" s="136"/>
      <c r="C933" s="164">
        <v>1051</v>
      </c>
      <c r="D933" s="167" t="s">
        <v>223</v>
      </c>
      <c r="E933" s="812"/>
      <c r="F933" s="449"/>
      <c r="G933" s="245"/>
      <c r="H933" s="245"/>
      <c r="I933" s="476">
        <f t="shared" si="202"/>
        <v>0</v>
      </c>
      <c r="J933" s="243" t="str">
        <f t="shared" si="196"/>
        <v/>
      </c>
      <c r="K933" s="244"/>
      <c r="L933" s="423"/>
      <c r="M933" s="252"/>
      <c r="N933" s="315">
        <f t="shared" si="203"/>
        <v>0</v>
      </c>
      <c r="O933" s="424">
        <f t="shared" si="204"/>
        <v>0</v>
      </c>
      <c r="P933" s="244"/>
      <c r="Q933" s="771"/>
      <c r="R933" s="775"/>
      <c r="S933" s="775"/>
      <c r="T933" s="775"/>
      <c r="U933" s="775"/>
      <c r="V933" s="775"/>
      <c r="W933" s="819"/>
      <c r="X933" s="313">
        <f t="shared" si="197"/>
        <v>0</v>
      </c>
    </row>
    <row r="934" spans="2:24" ht="19.5" hidden="1" thickBot="1">
      <c r="B934" s="136"/>
      <c r="C934" s="137">
        <v>1052</v>
      </c>
      <c r="D934" s="145" t="s">
        <v>224</v>
      </c>
      <c r="E934" s="812"/>
      <c r="F934" s="449"/>
      <c r="G934" s="245"/>
      <c r="H934" s="245"/>
      <c r="I934" s="476">
        <f t="shared" si="202"/>
        <v>0</v>
      </c>
      <c r="J934" s="243" t="str">
        <f t="shared" si="196"/>
        <v/>
      </c>
      <c r="K934" s="244"/>
      <c r="L934" s="423"/>
      <c r="M934" s="252"/>
      <c r="N934" s="315">
        <f t="shared" si="203"/>
        <v>0</v>
      </c>
      <c r="O934" s="424">
        <f t="shared" si="204"/>
        <v>0</v>
      </c>
      <c r="P934" s="244"/>
      <c r="Q934" s="771"/>
      <c r="R934" s="775"/>
      <c r="S934" s="775"/>
      <c r="T934" s="775"/>
      <c r="U934" s="775"/>
      <c r="V934" s="775"/>
      <c r="W934" s="819"/>
      <c r="X934" s="313">
        <f t="shared" si="197"/>
        <v>0</v>
      </c>
    </row>
    <row r="935" spans="2:24" ht="19.5" hidden="1" thickBot="1">
      <c r="B935" s="136"/>
      <c r="C935" s="168">
        <v>1053</v>
      </c>
      <c r="D935" s="169" t="s">
        <v>1703</v>
      </c>
      <c r="E935" s="812"/>
      <c r="F935" s="449"/>
      <c r="G935" s="245"/>
      <c r="H935" s="245"/>
      <c r="I935" s="476">
        <f t="shared" si="202"/>
        <v>0</v>
      </c>
      <c r="J935" s="243" t="str">
        <f t="shared" si="196"/>
        <v/>
      </c>
      <c r="K935" s="244"/>
      <c r="L935" s="423"/>
      <c r="M935" s="252"/>
      <c r="N935" s="315">
        <f t="shared" si="203"/>
        <v>0</v>
      </c>
      <c r="O935" s="424">
        <f t="shared" si="204"/>
        <v>0</v>
      </c>
      <c r="P935" s="244"/>
      <c r="Q935" s="771"/>
      <c r="R935" s="775"/>
      <c r="S935" s="775"/>
      <c r="T935" s="775"/>
      <c r="U935" s="775"/>
      <c r="V935" s="775"/>
      <c r="W935" s="819"/>
      <c r="X935" s="313">
        <f t="shared" si="197"/>
        <v>0</v>
      </c>
    </row>
    <row r="936" spans="2:24" ht="19.5" hidden="1" thickBot="1">
      <c r="B936" s="136"/>
      <c r="C936" s="137">
        <v>1062</v>
      </c>
      <c r="D936" s="139" t="s">
        <v>225</v>
      </c>
      <c r="E936" s="812"/>
      <c r="F936" s="449"/>
      <c r="G936" s="245"/>
      <c r="H936" s="245"/>
      <c r="I936" s="476">
        <f t="shared" si="202"/>
        <v>0</v>
      </c>
      <c r="J936" s="243" t="str">
        <f t="shared" si="196"/>
        <v/>
      </c>
      <c r="K936" s="244"/>
      <c r="L936" s="423"/>
      <c r="M936" s="252"/>
      <c r="N936" s="315">
        <f t="shared" si="203"/>
        <v>0</v>
      </c>
      <c r="O936" s="424">
        <f t="shared" si="204"/>
        <v>0</v>
      </c>
      <c r="P936" s="244"/>
      <c r="Q936" s="423"/>
      <c r="R936" s="252"/>
      <c r="S936" s="429">
        <f>+IF(+(L936+M936)&gt;=I936,+M936,+(+I936-L936))</f>
        <v>0</v>
      </c>
      <c r="T936" s="315">
        <f>Q936+R936-S936</f>
        <v>0</v>
      </c>
      <c r="U936" s="252"/>
      <c r="V936" s="252"/>
      <c r="W936" s="253"/>
      <c r="X936" s="313">
        <f t="shared" si="197"/>
        <v>0</v>
      </c>
    </row>
    <row r="937" spans="2:24" ht="19.5" hidden="1" thickBot="1">
      <c r="B937" s="136"/>
      <c r="C937" s="137">
        <v>1063</v>
      </c>
      <c r="D937" s="139" t="s">
        <v>226</v>
      </c>
      <c r="E937" s="812"/>
      <c r="F937" s="449"/>
      <c r="G937" s="245"/>
      <c r="H937" s="245"/>
      <c r="I937" s="476">
        <f t="shared" si="202"/>
        <v>0</v>
      </c>
      <c r="J937" s="243" t="str">
        <f t="shared" si="196"/>
        <v/>
      </c>
      <c r="K937" s="244"/>
      <c r="L937" s="423"/>
      <c r="M937" s="252"/>
      <c r="N937" s="315">
        <f t="shared" si="203"/>
        <v>0</v>
      </c>
      <c r="O937" s="424">
        <f t="shared" si="204"/>
        <v>0</v>
      </c>
      <c r="P937" s="244"/>
      <c r="Q937" s="771"/>
      <c r="R937" s="775"/>
      <c r="S937" s="775"/>
      <c r="T937" s="775"/>
      <c r="U937" s="775"/>
      <c r="V937" s="775"/>
      <c r="W937" s="819"/>
      <c r="X937" s="313">
        <f t="shared" si="197"/>
        <v>0</v>
      </c>
    </row>
    <row r="938" spans="2:24" ht="19.5" hidden="1" thickBot="1">
      <c r="B938" s="136"/>
      <c r="C938" s="168">
        <v>1069</v>
      </c>
      <c r="D938" s="170" t="s">
        <v>227</v>
      </c>
      <c r="E938" s="812"/>
      <c r="F938" s="449"/>
      <c r="G938" s="245"/>
      <c r="H938" s="245"/>
      <c r="I938" s="476">
        <f t="shared" si="202"/>
        <v>0</v>
      </c>
      <c r="J938" s="243" t="str">
        <f t="shared" ref="J938:J969" si="207">(IF($E938&lt;&gt;0,$J$2,IF($I938&lt;&gt;0,$J$2,"")))</f>
        <v/>
      </c>
      <c r="K938" s="244"/>
      <c r="L938" s="423"/>
      <c r="M938" s="252"/>
      <c r="N938" s="315">
        <f t="shared" si="203"/>
        <v>0</v>
      </c>
      <c r="O938" s="424">
        <f t="shared" si="204"/>
        <v>0</v>
      </c>
      <c r="P938" s="244"/>
      <c r="Q938" s="423"/>
      <c r="R938" s="252"/>
      <c r="S938" s="429">
        <f>+IF(+(L938+M938)&gt;=I938,+M938,+(+I938-L938))</f>
        <v>0</v>
      </c>
      <c r="T938" s="315">
        <f>Q938+R938-S938</f>
        <v>0</v>
      </c>
      <c r="U938" s="252"/>
      <c r="V938" s="252"/>
      <c r="W938" s="253"/>
      <c r="X938" s="313">
        <f t="shared" ref="X938:X969" si="208">T938-U938-V938-W938</f>
        <v>0</v>
      </c>
    </row>
    <row r="939" spans="2:24" ht="32.25" hidden="1" thickBot="1">
      <c r="B939" s="140"/>
      <c r="C939" s="137">
        <v>1091</v>
      </c>
      <c r="D939" s="145" t="s">
        <v>228</v>
      </c>
      <c r="E939" s="812"/>
      <c r="F939" s="449"/>
      <c r="G939" s="245"/>
      <c r="H939" s="245"/>
      <c r="I939" s="476">
        <f t="shared" si="202"/>
        <v>0</v>
      </c>
      <c r="J939" s="243" t="str">
        <f t="shared" si="207"/>
        <v/>
      </c>
      <c r="K939" s="244"/>
      <c r="L939" s="423"/>
      <c r="M939" s="252"/>
      <c r="N939" s="315">
        <f t="shared" si="203"/>
        <v>0</v>
      </c>
      <c r="O939" s="424">
        <f t="shared" si="204"/>
        <v>0</v>
      </c>
      <c r="P939" s="244"/>
      <c r="Q939" s="423"/>
      <c r="R939" s="252"/>
      <c r="S939" s="429">
        <f>+IF(+(L939+M939)&gt;=I939,+M939,+(+I939-L939))</f>
        <v>0</v>
      </c>
      <c r="T939" s="315">
        <f>Q939+R939-S939</f>
        <v>0</v>
      </c>
      <c r="U939" s="252"/>
      <c r="V939" s="252"/>
      <c r="W939" s="253"/>
      <c r="X939" s="313">
        <f t="shared" si="208"/>
        <v>0</v>
      </c>
    </row>
    <row r="940" spans="2:24" ht="19.5" hidden="1" thickBot="1">
      <c r="B940" s="136"/>
      <c r="C940" s="137">
        <v>1092</v>
      </c>
      <c r="D940" s="145" t="s">
        <v>356</v>
      </c>
      <c r="E940" s="812"/>
      <c r="F940" s="449"/>
      <c r="G940" s="245"/>
      <c r="H940" s="245"/>
      <c r="I940" s="476">
        <f t="shared" si="202"/>
        <v>0</v>
      </c>
      <c r="J940" s="243" t="str">
        <f t="shared" si="207"/>
        <v/>
      </c>
      <c r="K940" s="244"/>
      <c r="L940" s="423"/>
      <c r="M940" s="252"/>
      <c r="N940" s="315">
        <f t="shared" si="203"/>
        <v>0</v>
      </c>
      <c r="O940" s="424">
        <f t="shared" si="204"/>
        <v>0</v>
      </c>
      <c r="P940" s="244"/>
      <c r="Q940" s="771"/>
      <c r="R940" s="775"/>
      <c r="S940" s="775"/>
      <c r="T940" s="775"/>
      <c r="U940" s="775"/>
      <c r="V940" s="775"/>
      <c r="W940" s="819"/>
      <c r="X940" s="313">
        <f t="shared" si="208"/>
        <v>0</v>
      </c>
    </row>
    <row r="941" spans="2:24" ht="19.5" hidden="1" thickBot="1">
      <c r="B941" s="136"/>
      <c r="C941" s="142">
        <v>1098</v>
      </c>
      <c r="D941" s="146" t="s">
        <v>229</v>
      </c>
      <c r="E941" s="812"/>
      <c r="F941" s="449"/>
      <c r="G941" s="245"/>
      <c r="H941" s="245"/>
      <c r="I941" s="476">
        <f t="shared" si="202"/>
        <v>0</v>
      </c>
      <c r="J941" s="243" t="str">
        <f t="shared" si="207"/>
        <v/>
      </c>
      <c r="K941" s="244"/>
      <c r="L941" s="423"/>
      <c r="M941" s="252"/>
      <c r="N941" s="315">
        <f t="shared" si="203"/>
        <v>0</v>
      </c>
      <c r="O941" s="424">
        <f t="shared" si="204"/>
        <v>0</v>
      </c>
      <c r="P941" s="244"/>
      <c r="Q941" s="423"/>
      <c r="R941" s="252"/>
      <c r="S941" s="429">
        <f>+IF(+(L941+M941)&gt;=I941,+M941,+(+I941-L941))</f>
        <v>0</v>
      </c>
      <c r="T941" s="315">
        <f>Q941+R941-S941</f>
        <v>0</v>
      </c>
      <c r="U941" s="252"/>
      <c r="V941" s="252"/>
      <c r="W941" s="253"/>
      <c r="X941" s="313">
        <f t="shared" si="208"/>
        <v>0</v>
      </c>
    </row>
    <row r="942" spans="2:24" ht="19.5" hidden="1" thickBot="1">
      <c r="B942" s="794">
        <v>1900</v>
      </c>
      <c r="C942" s="958" t="s">
        <v>290</v>
      </c>
      <c r="D942" s="958"/>
      <c r="E942" s="795"/>
      <c r="F942" s="796">
        <f>SUM(F943:F945)</f>
        <v>0</v>
      </c>
      <c r="G942" s="797">
        <f>SUM(G943:G945)</f>
        <v>0</v>
      </c>
      <c r="H942" s="797">
        <f>SUM(H943:H945)</f>
        <v>0</v>
      </c>
      <c r="I942" s="797">
        <f>SUM(I943:I945)</f>
        <v>0</v>
      </c>
      <c r="J942" s="243" t="str">
        <f t="shared" si="207"/>
        <v/>
      </c>
      <c r="K942" s="244"/>
      <c r="L942" s="316">
        <f>SUM(L943:L945)</f>
        <v>0</v>
      </c>
      <c r="M942" s="317">
        <f>SUM(M943:M945)</f>
        <v>0</v>
      </c>
      <c r="N942" s="425">
        <f>SUM(N943:N945)</f>
        <v>0</v>
      </c>
      <c r="O942" s="426">
        <f>SUM(O943:O945)</f>
        <v>0</v>
      </c>
      <c r="P942" s="244"/>
      <c r="Q942" s="773"/>
      <c r="R942" s="774"/>
      <c r="S942" s="774"/>
      <c r="T942" s="774"/>
      <c r="U942" s="774"/>
      <c r="V942" s="774"/>
      <c r="W942" s="820"/>
      <c r="X942" s="313">
        <f t="shared" si="208"/>
        <v>0</v>
      </c>
    </row>
    <row r="943" spans="2:24" ht="19.5" hidden="1" thickBot="1">
      <c r="B943" s="136"/>
      <c r="C943" s="144">
        <v>1901</v>
      </c>
      <c r="D943" s="138" t="s">
        <v>291</v>
      </c>
      <c r="E943" s="812"/>
      <c r="F943" s="449"/>
      <c r="G943" s="245"/>
      <c r="H943" s="245"/>
      <c r="I943" s="476">
        <f>F943+G943+H943</f>
        <v>0</v>
      </c>
      <c r="J943" s="243" t="str">
        <f t="shared" si="207"/>
        <v/>
      </c>
      <c r="K943" s="244"/>
      <c r="L943" s="423"/>
      <c r="M943" s="252"/>
      <c r="N943" s="315">
        <f>I943</f>
        <v>0</v>
      </c>
      <c r="O943" s="424">
        <f>L943+M943-N943</f>
        <v>0</v>
      </c>
      <c r="P943" s="244"/>
      <c r="Q943" s="771"/>
      <c r="R943" s="775"/>
      <c r="S943" s="775"/>
      <c r="T943" s="775"/>
      <c r="U943" s="775"/>
      <c r="V943" s="775"/>
      <c r="W943" s="819"/>
      <c r="X943" s="313">
        <f t="shared" si="208"/>
        <v>0</v>
      </c>
    </row>
    <row r="944" spans="2:24" ht="19.5" hidden="1" thickBot="1">
      <c r="B944" s="136"/>
      <c r="C944" s="137">
        <v>1981</v>
      </c>
      <c r="D944" s="139" t="s">
        <v>292</v>
      </c>
      <c r="E944" s="812"/>
      <c r="F944" s="449"/>
      <c r="G944" s="245"/>
      <c r="H944" s="245"/>
      <c r="I944" s="476">
        <f>F944+G944+H944</f>
        <v>0</v>
      </c>
      <c r="J944" s="243" t="str">
        <f t="shared" si="207"/>
        <v/>
      </c>
      <c r="K944" s="244"/>
      <c r="L944" s="423"/>
      <c r="M944" s="252"/>
      <c r="N944" s="315">
        <f>I944</f>
        <v>0</v>
      </c>
      <c r="O944" s="424">
        <f>L944+M944-N944</f>
        <v>0</v>
      </c>
      <c r="P944" s="244"/>
      <c r="Q944" s="771"/>
      <c r="R944" s="775"/>
      <c r="S944" s="775"/>
      <c r="T944" s="775"/>
      <c r="U944" s="775"/>
      <c r="V944" s="775"/>
      <c r="W944" s="819"/>
      <c r="X944" s="313">
        <f t="shared" si="208"/>
        <v>0</v>
      </c>
    </row>
    <row r="945" spans="2:24" ht="19.5" hidden="1" thickBot="1">
      <c r="B945" s="136"/>
      <c r="C945" s="142">
        <v>1991</v>
      </c>
      <c r="D945" s="141" t="s">
        <v>293</v>
      </c>
      <c r="E945" s="812"/>
      <c r="F945" s="449"/>
      <c r="G945" s="245"/>
      <c r="H945" s="245"/>
      <c r="I945" s="476">
        <f>F945+G945+H945</f>
        <v>0</v>
      </c>
      <c r="J945" s="243" t="str">
        <f t="shared" si="207"/>
        <v/>
      </c>
      <c r="K945" s="244"/>
      <c r="L945" s="423"/>
      <c r="M945" s="252"/>
      <c r="N945" s="315">
        <f>I945</f>
        <v>0</v>
      </c>
      <c r="O945" s="424">
        <f>L945+M945-N945</f>
        <v>0</v>
      </c>
      <c r="P945" s="244"/>
      <c r="Q945" s="771"/>
      <c r="R945" s="775"/>
      <c r="S945" s="775"/>
      <c r="T945" s="775"/>
      <c r="U945" s="775"/>
      <c r="V945" s="775"/>
      <c r="W945" s="819"/>
      <c r="X945" s="313">
        <f t="shared" si="208"/>
        <v>0</v>
      </c>
    </row>
    <row r="946" spans="2:24" ht="19.5" hidden="1" thickBot="1">
      <c r="B946" s="794">
        <v>2100</v>
      </c>
      <c r="C946" s="958" t="s">
        <v>1083</v>
      </c>
      <c r="D946" s="958"/>
      <c r="E946" s="795"/>
      <c r="F946" s="796">
        <f>SUM(F947:F951)</f>
        <v>0</v>
      </c>
      <c r="G946" s="797">
        <f>SUM(G947:G951)</f>
        <v>0</v>
      </c>
      <c r="H946" s="797">
        <f>SUM(H947:H951)</f>
        <v>0</v>
      </c>
      <c r="I946" s="797">
        <f>SUM(I947:I951)</f>
        <v>0</v>
      </c>
      <c r="J946" s="243" t="str">
        <f t="shared" si="207"/>
        <v/>
      </c>
      <c r="K946" s="244"/>
      <c r="L946" s="316">
        <f>SUM(L947:L951)</f>
        <v>0</v>
      </c>
      <c r="M946" s="317">
        <f>SUM(M947:M951)</f>
        <v>0</v>
      </c>
      <c r="N946" s="425">
        <f>SUM(N947:N951)</f>
        <v>0</v>
      </c>
      <c r="O946" s="426">
        <f>SUM(O947:O951)</f>
        <v>0</v>
      </c>
      <c r="P946" s="244"/>
      <c r="Q946" s="773"/>
      <c r="R946" s="774"/>
      <c r="S946" s="774"/>
      <c r="T946" s="774"/>
      <c r="U946" s="774"/>
      <c r="V946" s="774"/>
      <c r="W946" s="820"/>
      <c r="X946" s="313">
        <f t="shared" si="208"/>
        <v>0</v>
      </c>
    </row>
    <row r="947" spans="2:24" ht="19.5" hidden="1" thickBot="1">
      <c r="B947" s="136"/>
      <c r="C947" s="144">
        <v>2110</v>
      </c>
      <c r="D947" s="147" t="s">
        <v>230</v>
      </c>
      <c r="E947" s="812"/>
      <c r="F947" s="449"/>
      <c r="G947" s="245"/>
      <c r="H947" s="245"/>
      <c r="I947" s="476">
        <f>F947+G947+H947</f>
        <v>0</v>
      </c>
      <c r="J947" s="243" t="str">
        <f t="shared" si="207"/>
        <v/>
      </c>
      <c r="K947" s="244"/>
      <c r="L947" s="423"/>
      <c r="M947" s="252"/>
      <c r="N947" s="315">
        <f>I947</f>
        <v>0</v>
      </c>
      <c r="O947" s="424">
        <f>L947+M947-N947</f>
        <v>0</v>
      </c>
      <c r="P947" s="244"/>
      <c r="Q947" s="771"/>
      <c r="R947" s="775"/>
      <c r="S947" s="775"/>
      <c r="T947" s="775"/>
      <c r="U947" s="775"/>
      <c r="V947" s="775"/>
      <c r="W947" s="819"/>
      <c r="X947" s="313">
        <f t="shared" si="208"/>
        <v>0</v>
      </c>
    </row>
    <row r="948" spans="2:24" ht="19.5" hidden="1" thickBot="1">
      <c r="B948" s="171"/>
      <c r="C948" s="137">
        <v>2120</v>
      </c>
      <c r="D948" s="159" t="s">
        <v>231</v>
      </c>
      <c r="E948" s="812"/>
      <c r="F948" s="449"/>
      <c r="G948" s="245"/>
      <c r="H948" s="245"/>
      <c r="I948" s="476">
        <f>F948+G948+H948</f>
        <v>0</v>
      </c>
      <c r="J948" s="243" t="str">
        <f t="shared" si="207"/>
        <v/>
      </c>
      <c r="K948" s="244"/>
      <c r="L948" s="423"/>
      <c r="M948" s="252"/>
      <c r="N948" s="315">
        <f>I948</f>
        <v>0</v>
      </c>
      <c r="O948" s="424">
        <f>L948+M948-N948</f>
        <v>0</v>
      </c>
      <c r="P948" s="244"/>
      <c r="Q948" s="771"/>
      <c r="R948" s="775"/>
      <c r="S948" s="775"/>
      <c r="T948" s="775"/>
      <c r="U948" s="775"/>
      <c r="V948" s="775"/>
      <c r="W948" s="819"/>
      <c r="X948" s="313">
        <f t="shared" si="208"/>
        <v>0</v>
      </c>
    </row>
    <row r="949" spans="2:24" ht="19.5" hidden="1" thickBot="1">
      <c r="B949" s="171"/>
      <c r="C949" s="137">
        <v>2125</v>
      </c>
      <c r="D949" s="156" t="s">
        <v>1076</v>
      </c>
      <c r="E949" s="812"/>
      <c r="F949" s="700">
        <v>0</v>
      </c>
      <c r="G949" s="700">
        <v>0</v>
      </c>
      <c r="H949" s="700">
        <v>0</v>
      </c>
      <c r="I949" s="476">
        <f>F949+G949+H949</f>
        <v>0</v>
      </c>
      <c r="J949" s="243" t="str">
        <f t="shared" si="207"/>
        <v/>
      </c>
      <c r="K949" s="244"/>
      <c r="L949" s="423"/>
      <c r="M949" s="252"/>
      <c r="N949" s="315">
        <f>I949</f>
        <v>0</v>
      </c>
      <c r="O949" s="424">
        <f>L949+M949-N949</f>
        <v>0</v>
      </c>
      <c r="P949" s="244"/>
      <c r="Q949" s="771"/>
      <c r="R949" s="775"/>
      <c r="S949" s="775"/>
      <c r="T949" s="775"/>
      <c r="U949" s="775"/>
      <c r="V949" s="775"/>
      <c r="W949" s="819"/>
      <c r="X949" s="313">
        <f t="shared" si="208"/>
        <v>0</v>
      </c>
    </row>
    <row r="950" spans="2:24" ht="19.5" hidden="1" thickBot="1">
      <c r="B950" s="143"/>
      <c r="C950" s="137">
        <v>2140</v>
      </c>
      <c r="D950" s="159" t="s">
        <v>233</v>
      </c>
      <c r="E950" s="812"/>
      <c r="F950" s="700">
        <v>0</v>
      </c>
      <c r="G950" s="700">
        <v>0</v>
      </c>
      <c r="H950" s="700">
        <v>0</v>
      </c>
      <c r="I950" s="476">
        <f>F950+G950+H950</f>
        <v>0</v>
      </c>
      <c r="J950" s="243" t="str">
        <f t="shared" si="207"/>
        <v/>
      </c>
      <c r="K950" s="244"/>
      <c r="L950" s="423"/>
      <c r="M950" s="252"/>
      <c r="N950" s="315">
        <f>I950</f>
        <v>0</v>
      </c>
      <c r="O950" s="424">
        <f>L950+M950-N950</f>
        <v>0</v>
      </c>
      <c r="P950" s="244"/>
      <c r="Q950" s="771"/>
      <c r="R950" s="775"/>
      <c r="S950" s="775"/>
      <c r="T950" s="775"/>
      <c r="U950" s="775"/>
      <c r="V950" s="775"/>
      <c r="W950" s="819"/>
      <c r="X950" s="313">
        <f t="shared" si="208"/>
        <v>0</v>
      </c>
    </row>
    <row r="951" spans="2:24" ht="19.5" hidden="1" thickBot="1">
      <c r="B951" s="136"/>
      <c r="C951" s="142">
        <v>2190</v>
      </c>
      <c r="D951" s="512" t="s">
        <v>234</v>
      </c>
      <c r="E951" s="812"/>
      <c r="F951" s="449"/>
      <c r="G951" s="245"/>
      <c r="H951" s="245"/>
      <c r="I951" s="476">
        <f>F951+G951+H951</f>
        <v>0</v>
      </c>
      <c r="J951" s="243" t="str">
        <f t="shared" si="207"/>
        <v/>
      </c>
      <c r="K951" s="244"/>
      <c r="L951" s="423"/>
      <c r="M951" s="252"/>
      <c r="N951" s="315">
        <f>I951</f>
        <v>0</v>
      </c>
      <c r="O951" s="424">
        <f>L951+M951-N951</f>
        <v>0</v>
      </c>
      <c r="P951" s="244"/>
      <c r="Q951" s="771"/>
      <c r="R951" s="775"/>
      <c r="S951" s="775"/>
      <c r="T951" s="775"/>
      <c r="U951" s="775"/>
      <c r="V951" s="775"/>
      <c r="W951" s="819"/>
      <c r="X951" s="313">
        <f t="shared" si="208"/>
        <v>0</v>
      </c>
    </row>
    <row r="952" spans="2:24" ht="19.5" hidden="1" thickBot="1">
      <c r="B952" s="794">
        <v>2200</v>
      </c>
      <c r="C952" s="958" t="s">
        <v>235</v>
      </c>
      <c r="D952" s="958"/>
      <c r="E952" s="795"/>
      <c r="F952" s="796">
        <f>SUM(F953:F954)</f>
        <v>0</v>
      </c>
      <c r="G952" s="797">
        <f>SUM(G953:G954)</f>
        <v>0</v>
      </c>
      <c r="H952" s="797">
        <f>SUM(H953:H954)</f>
        <v>0</v>
      </c>
      <c r="I952" s="797">
        <f>SUM(I953:I954)</f>
        <v>0</v>
      </c>
      <c r="J952" s="243" t="str">
        <f t="shared" si="207"/>
        <v/>
      </c>
      <c r="K952" s="244"/>
      <c r="L952" s="316">
        <f>SUM(L953:L954)</f>
        <v>0</v>
      </c>
      <c r="M952" s="317">
        <f>SUM(M953:M954)</f>
        <v>0</v>
      </c>
      <c r="N952" s="425">
        <f>SUM(N953:N954)</f>
        <v>0</v>
      </c>
      <c r="O952" s="426">
        <f>SUM(O953:O954)</f>
        <v>0</v>
      </c>
      <c r="P952" s="244"/>
      <c r="Q952" s="773"/>
      <c r="R952" s="774"/>
      <c r="S952" s="774"/>
      <c r="T952" s="774"/>
      <c r="U952" s="774"/>
      <c r="V952" s="774"/>
      <c r="W952" s="820"/>
      <c r="X952" s="313">
        <f t="shared" si="208"/>
        <v>0</v>
      </c>
    </row>
    <row r="953" spans="2:24" ht="19.5" hidden="1" thickBot="1">
      <c r="B953" s="136"/>
      <c r="C953" s="137">
        <v>2221</v>
      </c>
      <c r="D953" s="139" t="s">
        <v>1456</v>
      </c>
      <c r="E953" s="812"/>
      <c r="F953" s="449"/>
      <c r="G953" s="245"/>
      <c r="H953" s="245"/>
      <c r="I953" s="476">
        <f t="shared" ref="I953:I958" si="209">F953+G953+H953</f>
        <v>0</v>
      </c>
      <c r="J953" s="243" t="str">
        <f t="shared" si="207"/>
        <v/>
      </c>
      <c r="K953" s="244"/>
      <c r="L953" s="423"/>
      <c r="M953" s="252"/>
      <c r="N953" s="315">
        <f t="shared" ref="N953:N958" si="210">I953</f>
        <v>0</v>
      </c>
      <c r="O953" s="424">
        <f t="shared" ref="O953:O958" si="211">L953+M953-N953</f>
        <v>0</v>
      </c>
      <c r="P953" s="244"/>
      <c r="Q953" s="771"/>
      <c r="R953" s="775"/>
      <c r="S953" s="775"/>
      <c r="T953" s="775"/>
      <c r="U953" s="775"/>
      <c r="V953" s="775"/>
      <c r="W953" s="819"/>
      <c r="X953" s="313">
        <f t="shared" si="208"/>
        <v>0</v>
      </c>
    </row>
    <row r="954" spans="2:24" ht="19.5" hidden="1" thickBot="1">
      <c r="B954" s="136"/>
      <c r="C954" s="142">
        <v>2224</v>
      </c>
      <c r="D954" s="141" t="s">
        <v>236</v>
      </c>
      <c r="E954" s="812"/>
      <c r="F954" s="449"/>
      <c r="G954" s="245"/>
      <c r="H954" s="245"/>
      <c r="I954" s="476">
        <f t="shared" si="209"/>
        <v>0</v>
      </c>
      <c r="J954" s="243" t="str">
        <f t="shared" si="207"/>
        <v/>
      </c>
      <c r="K954" s="244"/>
      <c r="L954" s="423"/>
      <c r="M954" s="252"/>
      <c r="N954" s="315">
        <f t="shared" si="210"/>
        <v>0</v>
      </c>
      <c r="O954" s="424">
        <f t="shared" si="211"/>
        <v>0</v>
      </c>
      <c r="P954" s="244"/>
      <c r="Q954" s="771"/>
      <c r="R954" s="775"/>
      <c r="S954" s="775"/>
      <c r="T954" s="775"/>
      <c r="U954" s="775"/>
      <c r="V954" s="775"/>
      <c r="W954" s="819"/>
      <c r="X954" s="313">
        <f t="shared" si="208"/>
        <v>0</v>
      </c>
    </row>
    <row r="955" spans="2:24" ht="19.5" hidden="1" thickBot="1">
      <c r="B955" s="794">
        <v>2500</v>
      </c>
      <c r="C955" s="961" t="s">
        <v>237</v>
      </c>
      <c r="D955" s="961"/>
      <c r="E955" s="795"/>
      <c r="F955" s="798"/>
      <c r="G955" s="799"/>
      <c r="H955" s="799"/>
      <c r="I955" s="800">
        <f t="shared" si="209"/>
        <v>0</v>
      </c>
      <c r="J955" s="243" t="str">
        <f t="shared" si="207"/>
        <v/>
      </c>
      <c r="K955" s="244"/>
      <c r="L955" s="428"/>
      <c r="M955" s="254"/>
      <c r="N955" s="315">
        <f t="shared" si="210"/>
        <v>0</v>
      </c>
      <c r="O955" s="424">
        <f t="shared" si="211"/>
        <v>0</v>
      </c>
      <c r="P955" s="244"/>
      <c r="Q955" s="773"/>
      <c r="R955" s="774"/>
      <c r="S955" s="775"/>
      <c r="T955" s="775"/>
      <c r="U955" s="774"/>
      <c r="V955" s="775"/>
      <c r="W955" s="819"/>
      <c r="X955" s="313">
        <f t="shared" si="208"/>
        <v>0</v>
      </c>
    </row>
    <row r="956" spans="2:24" ht="19.5" hidden="1" thickBot="1">
      <c r="B956" s="794">
        <v>2600</v>
      </c>
      <c r="C956" s="964" t="s">
        <v>238</v>
      </c>
      <c r="D956" s="978"/>
      <c r="E956" s="795"/>
      <c r="F956" s="798"/>
      <c r="G956" s="799"/>
      <c r="H956" s="799"/>
      <c r="I956" s="800">
        <f t="shared" si="209"/>
        <v>0</v>
      </c>
      <c r="J956" s="243" t="str">
        <f t="shared" si="207"/>
        <v/>
      </c>
      <c r="K956" s="244"/>
      <c r="L956" s="428"/>
      <c r="M956" s="254"/>
      <c r="N956" s="315">
        <f t="shared" si="210"/>
        <v>0</v>
      </c>
      <c r="O956" s="424">
        <f t="shared" si="211"/>
        <v>0</v>
      </c>
      <c r="P956" s="244"/>
      <c r="Q956" s="773"/>
      <c r="R956" s="774"/>
      <c r="S956" s="775"/>
      <c r="T956" s="775"/>
      <c r="U956" s="774"/>
      <c r="V956" s="775"/>
      <c r="W956" s="819"/>
      <c r="X956" s="313">
        <f t="shared" si="208"/>
        <v>0</v>
      </c>
    </row>
    <row r="957" spans="2:24" ht="19.5" hidden="1" thickBot="1">
      <c r="B957" s="794">
        <v>2700</v>
      </c>
      <c r="C957" s="964" t="s">
        <v>239</v>
      </c>
      <c r="D957" s="978"/>
      <c r="E957" s="795"/>
      <c r="F957" s="798"/>
      <c r="G957" s="799"/>
      <c r="H957" s="799"/>
      <c r="I957" s="800">
        <f t="shared" si="209"/>
        <v>0</v>
      </c>
      <c r="J957" s="243" t="str">
        <f t="shared" si="207"/>
        <v/>
      </c>
      <c r="K957" s="244"/>
      <c r="L957" s="428"/>
      <c r="M957" s="254"/>
      <c r="N957" s="315">
        <f t="shared" si="210"/>
        <v>0</v>
      </c>
      <c r="O957" s="424">
        <f t="shared" si="211"/>
        <v>0</v>
      </c>
      <c r="P957" s="244"/>
      <c r="Q957" s="773"/>
      <c r="R957" s="774"/>
      <c r="S957" s="775"/>
      <c r="T957" s="775"/>
      <c r="U957" s="774"/>
      <c r="V957" s="775"/>
      <c r="W957" s="819"/>
      <c r="X957" s="313">
        <f t="shared" si="208"/>
        <v>0</v>
      </c>
    </row>
    <row r="958" spans="2:24" ht="19.5" hidden="1" thickBot="1">
      <c r="B958" s="794">
        <v>2800</v>
      </c>
      <c r="C958" s="964" t="s">
        <v>1704</v>
      </c>
      <c r="D958" s="978"/>
      <c r="E958" s="795"/>
      <c r="F958" s="798"/>
      <c r="G958" s="799"/>
      <c r="H958" s="799"/>
      <c r="I958" s="800">
        <f t="shared" si="209"/>
        <v>0</v>
      </c>
      <c r="J958" s="243" t="str">
        <f t="shared" si="207"/>
        <v/>
      </c>
      <c r="K958" s="244"/>
      <c r="L958" s="428"/>
      <c r="M958" s="254"/>
      <c r="N958" s="315">
        <f t="shared" si="210"/>
        <v>0</v>
      </c>
      <c r="O958" s="424">
        <f t="shared" si="211"/>
        <v>0</v>
      </c>
      <c r="P958" s="244"/>
      <c r="Q958" s="773"/>
      <c r="R958" s="774"/>
      <c r="S958" s="775"/>
      <c r="T958" s="775"/>
      <c r="U958" s="774"/>
      <c r="V958" s="775"/>
      <c r="W958" s="819"/>
      <c r="X958" s="313">
        <f t="shared" si="208"/>
        <v>0</v>
      </c>
    </row>
    <row r="959" spans="2:24" ht="19.5" hidden="1" thickBot="1">
      <c r="B959" s="794">
        <v>2900</v>
      </c>
      <c r="C959" s="960" t="s">
        <v>240</v>
      </c>
      <c r="D959" s="970"/>
      <c r="E959" s="795"/>
      <c r="F959" s="796">
        <f>SUM(F960:F967)</f>
        <v>0</v>
      </c>
      <c r="G959" s="797">
        <f>SUM(G960:G967)</f>
        <v>0</v>
      </c>
      <c r="H959" s="797">
        <f>SUM(H960:H967)</f>
        <v>0</v>
      </c>
      <c r="I959" s="797">
        <f>SUM(I960:I967)</f>
        <v>0</v>
      </c>
      <c r="J959" s="243" t="str">
        <f t="shared" si="207"/>
        <v/>
      </c>
      <c r="K959" s="244"/>
      <c r="L959" s="316">
        <f>SUM(L960:L967)</f>
        <v>0</v>
      </c>
      <c r="M959" s="317">
        <f>SUM(M960:M967)</f>
        <v>0</v>
      </c>
      <c r="N959" s="425">
        <f>SUM(N960:N967)</f>
        <v>0</v>
      </c>
      <c r="O959" s="426">
        <f>SUM(O960:O967)</f>
        <v>0</v>
      </c>
      <c r="P959" s="244"/>
      <c r="Q959" s="773"/>
      <c r="R959" s="774"/>
      <c r="S959" s="774"/>
      <c r="T959" s="774"/>
      <c r="U959" s="774"/>
      <c r="V959" s="774"/>
      <c r="W959" s="820"/>
      <c r="X959" s="313">
        <f t="shared" si="208"/>
        <v>0</v>
      </c>
    </row>
    <row r="960" spans="2:24" ht="19.5" hidden="1" thickBot="1">
      <c r="B960" s="172"/>
      <c r="C960" s="144">
        <v>2910</v>
      </c>
      <c r="D960" s="319" t="s">
        <v>1741</v>
      </c>
      <c r="E960" s="812"/>
      <c r="F960" s="449"/>
      <c r="G960" s="245"/>
      <c r="H960" s="245"/>
      <c r="I960" s="476">
        <f t="shared" ref="I960:I967" si="212">F960+G960+H960</f>
        <v>0</v>
      </c>
      <c r="J960" s="243" t="str">
        <f t="shared" si="207"/>
        <v/>
      </c>
      <c r="K960" s="244"/>
      <c r="L960" s="423"/>
      <c r="M960" s="252"/>
      <c r="N960" s="315">
        <f t="shared" ref="N960:N967" si="213">I960</f>
        <v>0</v>
      </c>
      <c r="O960" s="424">
        <f t="shared" ref="O960:O967" si="214">L960+M960-N960</f>
        <v>0</v>
      </c>
      <c r="P960" s="244"/>
      <c r="Q960" s="771"/>
      <c r="R960" s="775"/>
      <c r="S960" s="775"/>
      <c r="T960" s="775"/>
      <c r="U960" s="775"/>
      <c r="V960" s="775"/>
      <c r="W960" s="819"/>
      <c r="X960" s="313">
        <f t="shared" si="208"/>
        <v>0</v>
      </c>
    </row>
    <row r="961" spans="2:24" ht="19.5" hidden="1" thickBot="1">
      <c r="B961" s="172"/>
      <c r="C961" s="144">
        <v>2920</v>
      </c>
      <c r="D961" s="319" t="s">
        <v>241</v>
      </c>
      <c r="E961" s="812"/>
      <c r="F961" s="449"/>
      <c r="G961" s="245"/>
      <c r="H961" s="245"/>
      <c r="I961" s="476">
        <f t="shared" si="212"/>
        <v>0</v>
      </c>
      <c r="J961" s="243" t="str">
        <f t="shared" si="207"/>
        <v/>
      </c>
      <c r="K961" s="244"/>
      <c r="L961" s="423"/>
      <c r="M961" s="252"/>
      <c r="N961" s="315">
        <f t="shared" si="213"/>
        <v>0</v>
      </c>
      <c r="O961" s="424">
        <f t="shared" si="214"/>
        <v>0</v>
      </c>
      <c r="P961" s="244"/>
      <c r="Q961" s="771"/>
      <c r="R961" s="775"/>
      <c r="S961" s="775"/>
      <c r="T961" s="775"/>
      <c r="U961" s="775"/>
      <c r="V961" s="775"/>
      <c r="W961" s="819"/>
      <c r="X961" s="313">
        <f t="shared" si="208"/>
        <v>0</v>
      </c>
    </row>
    <row r="962" spans="2:24" ht="32.25" hidden="1" thickBot="1">
      <c r="B962" s="172"/>
      <c r="C962" s="168">
        <v>2969</v>
      </c>
      <c r="D962" s="320" t="s">
        <v>242</v>
      </c>
      <c r="E962" s="812"/>
      <c r="F962" s="449"/>
      <c r="G962" s="245"/>
      <c r="H962" s="245"/>
      <c r="I962" s="476">
        <f t="shared" si="212"/>
        <v>0</v>
      </c>
      <c r="J962" s="243" t="str">
        <f t="shared" si="207"/>
        <v/>
      </c>
      <c r="K962" s="244"/>
      <c r="L962" s="423"/>
      <c r="M962" s="252"/>
      <c r="N962" s="315">
        <f t="shared" si="213"/>
        <v>0</v>
      </c>
      <c r="O962" s="424">
        <f t="shared" si="214"/>
        <v>0</v>
      </c>
      <c r="P962" s="244"/>
      <c r="Q962" s="771"/>
      <c r="R962" s="775"/>
      <c r="S962" s="775"/>
      <c r="T962" s="775"/>
      <c r="U962" s="775"/>
      <c r="V962" s="775"/>
      <c r="W962" s="819"/>
      <c r="X962" s="313">
        <f t="shared" si="208"/>
        <v>0</v>
      </c>
    </row>
    <row r="963" spans="2:24" ht="32.25" hidden="1" thickBot="1">
      <c r="B963" s="172"/>
      <c r="C963" s="168">
        <v>2970</v>
      </c>
      <c r="D963" s="320" t="s">
        <v>243</v>
      </c>
      <c r="E963" s="812"/>
      <c r="F963" s="449"/>
      <c r="G963" s="245"/>
      <c r="H963" s="245"/>
      <c r="I963" s="476">
        <f t="shared" si="212"/>
        <v>0</v>
      </c>
      <c r="J963" s="243" t="str">
        <f t="shared" si="207"/>
        <v/>
      </c>
      <c r="K963" s="244"/>
      <c r="L963" s="423"/>
      <c r="M963" s="252"/>
      <c r="N963" s="315">
        <f t="shared" si="213"/>
        <v>0</v>
      </c>
      <c r="O963" s="424">
        <f t="shared" si="214"/>
        <v>0</v>
      </c>
      <c r="P963" s="244"/>
      <c r="Q963" s="771"/>
      <c r="R963" s="775"/>
      <c r="S963" s="775"/>
      <c r="T963" s="775"/>
      <c r="U963" s="775"/>
      <c r="V963" s="775"/>
      <c r="W963" s="819"/>
      <c r="X963" s="313">
        <f t="shared" si="208"/>
        <v>0</v>
      </c>
    </row>
    <row r="964" spans="2:24" ht="19.5" hidden="1" thickBot="1">
      <c r="B964" s="172"/>
      <c r="C964" s="166">
        <v>2989</v>
      </c>
      <c r="D964" s="321" t="s">
        <v>244</v>
      </c>
      <c r="E964" s="812"/>
      <c r="F964" s="449"/>
      <c r="G964" s="245"/>
      <c r="H964" s="245"/>
      <c r="I964" s="476">
        <f t="shared" si="212"/>
        <v>0</v>
      </c>
      <c r="J964" s="243" t="str">
        <f t="shared" si="207"/>
        <v/>
      </c>
      <c r="K964" s="244"/>
      <c r="L964" s="423"/>
      <c r="M964" s="252"/>
      <c r="N964" s="315">
        <f t="shared" si="213"/>
        <v>0</v>
      </c>
      <c r="O964" s="424">
        <f t="shared" si="214"/>
        <v>0</v>
      </c>
      <c r="P964" s="244"/>
      <c r="Q964" s="771"/>
      <c r="R964" s="775"/>
      <c r="S964" s="775"/>
      <c r="T964" s="775"/>
      <c r="U964" s="775"/>
      <c r="V964" s="775"/>
      <c r="W964" s="819"/>
      <c r="X964" s="313">
        <f t="shared" si="208"/>
        <v>0</v>
      </c>
    </row>
    <row r="965" spans="2:24" ht="32.25" hidden="1" thickBot="1">
      <c r="B965" s="136"/>
      <c r="C965" s="137">
        <v>2990</v>
      </c>
      <c r="D965" s="322" t="s">
        <v>1722</v>
      </c>
      <c r="E965" s="812"/>
      <c r="F965" s="449"/>
      <c r="G965" s="245"/>
      <c r="H965" s="245"/>
      <c r="I965" s="476">
        <f t="shared" si="212"/>
        <v>0</v>
      </c>
      <c r="J965" s="243" t="str">
        <f t="shared" si="207"/>
        <v/>
      </c>
      <c r="K965" s="244"/>
      <c r="L965" s="423"/>
      <c r="M965" s="252"/>
      <c r="N965" s="315">
        <f t="shared" si="213"/>
        <v>0</v>
      </c>
      <c r="O965" s="424">
        <f t="shared" si="214"/>
        <v>0</v>
      </c>
      <c r="P965" s="244"/>
      <c r="Q965" s="771"/>
      <c r="R965" s="775"/>
      <c r="S965" s="775"/>
      <c r="T965" s="775"/>
      <c r="U965" s="775"/>
      <c r="V965" s="775"/>
      <c r="W965" s="819"/>
      <c r="X965" s="313">
        <f t="shared" si="208"/>
        <v>0</v>
      </c>
    </row>
    <row r="966" spans="2:24" ht="19.5" hidden="1" thickBot="1">
      <c r="B966" s="136"/>
      <c r="C966" s="137">
        <v>2991</v>
      </c>
      <c r="D966" s="322" t="s">
        <v>245</v>
      </c>
      <c r="E966" s="812"/>
      <c r="F966" s="449"/>
      <c r="G966" s="245"/>
      <c r="H966" s="245"/>
      <c r="I966" s="476">
        <f t="shared" si="212"/>
        <v>0</v>
      </c>
      <c r="J966" s="243" t="str">
        <f t="shared" si="207"/>
        <v/>
      </c>
      <c r="K966" s="244"/>
      <c r="L966" s="423"/>
      <c r="M966" s="252"/>
      <c r="N966" s="315">
        <f t="shared" si="213"/>
        <v>0</v>
      </c>
      <c r="O966" s="424">
        <f t="shared" si="214"/>
        <v>0</v>
      </c>
      <c r="P966" s="244"/>
      <c r="Q966" s="771"/>
      <c r="R966" s="775"/>
      <c r="S966" s="775"/>
      <c r="T966" s="775"/>
      <c r="U966" s="775"/>
      <c r="V966" s="775"/>
      <c r="W966" s="819"/>
      <c r="X966" s="313">
        <f t="shared" si="208"/>
        <v>0</v>
      </c>
    </row>
    <row r="967" spans="2:24" ht="19.5" hidden="1" thickBot="1">
      <c r="B967" s="136"/>
      <c r="C967" s="142">
        <v>2992</v>
      </c>
      <c r="D967" s="154" t="s">
        <v>246</v>
      </c>
      <c r="E967" s="812"/>
      <c r="F967" s="449"/>
      <c r="G967" s="245"/>
      <c r="H967" s="245"/>
      <c r="I967" s="476">
        <f t="shared" si="212"/>
        <v>0</v>
      </c>
      <c r="J967" s="243" t="str">
        <f t="shared" si="207"/>
        <v/>
      </c>
      <c r="K967" s="244"/>
      <c r="L967" s="423"/>
      <c r="M967" s="252"/>
      <c r="N967" s="315">
        <f t="shared" si="213"/>
        <v>0</v>
      </c>
      <c r="O967" s="424">
        <f t="shared" si="214"/>
        <v>0</v>
      </c>
      <c r="P967" s="244"/>
      <c r="Q967" s="771"/>
      <c r="R967" s="775"/>
      <c r="S967" s="775"/>
      <c r="T967" s="775"/>
      <c r="U967" s="775"/>
      <c r="V967" s="775"/>
      <c r="W967" s="819"/>
      <c r="X967" s="313">
        <f t="shared" si="208"/>
        <v>0</v>
      </c>
    </row>
    <row r="968" spans="2:24" ht="19.5" hidden="1" thickBot="1">
      <c r="B968" s="794">
        <v>3300</v>
      </c>
      <c r="C968" s="960" t="s">
        <v>1763</v>
      </c>
      <c r="D968" s="960"/>
      <c r="E968" s="795"/>
      <c r="F968" s="781">
        <v>0</v>
      </c>
      <c r="G968" s="781">
        <v>0</v>
      </c>
      <c r="H968" s="781">
        <v>0</v>
      </c>
      <c r="I968" s="797">
        <f>SUM(I969:I973)</f>
        <v>0</v>
      </c>
      <c r="J968" s="243" t="str">
        <f t="shared" si="207"/>
        <v/>
      </c>
      <c r="K968" s="244"/>
      <c r="L968" s="773"/>
      <c r="M968" s="774"/>
      <c r="N968" s="774"/>
      <c r="O968" s="820"/>
      <c r="P968" s="244"/>
      <c r="Q968" s="773"/>
      <c r="R968" s="774"/>
      <c r="S968" s="774"/>
      <c r="T968" s="774"/>
      <c r="U968" s="774"/>
      <c r="V968" s="774"/>
      <c r="W968" s="820"/>
      <c r="X968" s="313">
        <f t="shared" si="208"/>
        <v>0</v>
      </c>
    </row>
    <row r="969" spans="2:24" ht="19.5" hidden="1" thickBot="1">
      <c r="B969" s="143"/>
      <c r="C969" s="144">
        <v>3301</v>
      </c>
      <c r="D969" s="460" t="s">
        <v>247</v>
      </c>
      <c r="E969" s="812"/>
      <c r="F969" s="700">
        <v>0</v>
      </c>
      <c r="G969" s="700">
        <v>0</v>
      </c>
      <c r="H969" s="700">
        <v>0</v>
      </c>
      <c r="I969" s="476">
        <f t="shared" ref="I969:I976" si="215">F969+G969+H969</f>
        <v>0</v>
      </c>
      <c r="J969" s="243" t="str">
        <f t="shared" si="207"/>
        <v/>
      </c>
      <c r="K969" s="244"/>
      <c r="L969" s="771"/>
      <c r="M969" s="775"/>
      <c r="N969" s="775"/>
      <c r="O969" s="819"/>
      <c r="P969" s="244"/>
      <c r="Q969" s="771"/>
      <c r="R969" s="775"/>
      <c r="S969" s="775"/>
      <c r="T969" s="775"/>
      <c r="U969" s="775"/>
      <c r="V969" s="775"/>
      <c r="W969" s="819"/>
      <c r="X969" s="313">
        <f t="shared" si="208"/>
        <v>0</v>
      </c>
    </row>
    <row r="970" spans="2:24" ht="19.5" hidden="1" thickBot="1">
      <c r="B970" s="143"/>
      <c r="C970" s="168">
        <v>3302</v>
      </c>
      <c r="D970" s="461" t="s">
        <v>1077</v>
      </c>
      <c r="E970" s="812"/>
      <c r="F970" s="700">
        <v>0</v>
      </c>
      <c r="G970" s="700">
        <v>0</v>
      </c>
      <c r="H970" s="700">
        <v>0</v>
      </c>
      <c r="I970" s="476">
        <f t="shared" si="215"/>
        <v>0</v>
      </c>
      <c r="J970" s="243" t="str">
        <f t="shared" ref="J970:J1001" si="216">(IF($E970&lt;&gt;0,$J$2,IF($I970&lt;&gt;0,$J$2,"")))</f>
        <v/>
      </c>
      <c r="K970" s="244"/>
      <c r="L970" s="771"/>
      <c r="M970" s="775"/>
      <c r="N970" s="775"/>
      <c r="O970" s="819"/>
      <c r="P970" s="244"/>
      <c r="Q970" s="771"/>
      <c r="R970" s="775"/>
      <c r="S970" s="775"/>
      <c r="T970" s="775"/>
      <c r="U970" s="775"/>
      <c r="V970" s="775"/>
      <c r="W970" s="819"/>
      <c r="X970" s="313">
        <f t="shared" ref="X970:X1001" si="217">T970-U970-V970-W970</f>
        <v>0</v>
      </c>
    </row>
    <row r="971" spans="2:24" ht="19.5" hidden="1" thickBot="1">
      <c r="B971" s="143"/>
      <c r="C971" s="166">
        <v>3304</v>
      </c>
      <c r="D971" s="462" t="s">
        <v>249</v>
      </c>
      <c r="E971" s="812"/>
      <c r="F971" s="700">
        <v>0</v>
      </c>
      <c r="G971" s="700">
        <v>0</v>
      </c>
      <c r="H971" s="700">
        <v>0</v>
      </c>
      <c r="I971" s="476">
        <f t="shared" si="215"/>
        <v>0</v>
      </c>
      <c r="J971" s="243" t="str">
        <f t="shared" si="216"/>
        <v/>
      </c>
      <c r="K971" s="244"/>
      <c r="L971" s="771"/>
      <c r="M971" s="775"/>
      <c r="N971" s="775"/>
      <c r="O971" s="819"/>
      <c r="P971" s="244"/>
      <c r="Q971" s="771"/>
      <c r="R971" s="775"/>
      <c r="S971" s="775"/>
      <c r="T971" s="775"/>
      <c r="U971" s="775"/>
      <c r="V971" s="775"/>
      <c r="W971" s="819"/>
      <c r="X971" s="313">
        <f t="shared" si="217"/>
        <v>0</v>
      </c>
    </row>
    <row r="972" spans="2:24" ht="32.25" hidden="1" thickBot="1">
      <c r="B972" s="143"/>
      <c r="C972" s="142">
        <v>3306</v>
      </c>
      <c r="D972" s="463" t="s">
        <v>1705</v>
      </c>
      <c r="E972" s="812"/>
      <c r="F972" s="700">
        <v>0</v>
      </c>
      <c r="G972" s="700">
        <v>0</v>
      </c>
      <c r="H972" s="700">
        <v>0</v>
      </c>
      <c r="I972" s="476">
        <f t="shared" si="215"/>
        <v>0</v>
      </c>
      <c r="J972" s="243" t="str">
        <f t="shared" si="216"/>
        <v/>
      </c>
      <c r="K972" s="244"/>
      <c r="L972" s="771"/>
      <c r="M972" s="775"/>
      <c r="N972" s="775"/>
      <c r="O972" s="819"/>
      <c r="P972" s="244"/>
      <c r="Q972" s="771"/>
      <c r="R972" s="775"/>
      <c r="S972" s="775"/>
      <c r="T972" s="775"/>
      <c r="U972" s="775"/>
      <c r="V972" s="775"/>
      <c r="W972" s="819"/>
      <c r="X972" s="313">
        <f t="shared" si="217"/>
        <v>0</v>
      </c>
    </row>
    <row r="973" spans="2:24" ht="19.5" hidden="1" thickBot="1">
      <c r="B973" s="143"/>
      <c r="C973" s="142">
        <v>3307</v>
      </c>
      <c r="D973" s="463" t="s">
        <v>1806</v>
      </c>
      <c r="E973" s="812"/>
      <c r="F973" s="700">
        <v>0</v>
      </c>
      <c r="G973" s="700">
        <v>0</v>
      </c>
      <c r="H973" s="700">
        <v>0</v>
      </c>
      <c r="I973" s="476">
        <f t="shared" si="215"/>
        <v>0</v>
      </c>
      <c r="J973" s="243" t="str">
        <f t="shared" si="216"/>
        <v/>
      </c>
      <c r="K973" s="244"/>
      <c r="L973" s="771"/>
      <c r="M973" s="775"/>
      <c r="N973" s="775"/>
      <c r="O973" s="819"/>
      <c r="P973" s="244"/>
      <c r="Q973" s="771"/>
      <c r="R973" s="775"/>
      <c r="S973" s="775"/>
      <c r="T973" s="775"/>
      <c r="U973" s="775"/>
      <c r="V973" s="775"/>
      <c r="W973" s="819"/>
      <c r="X973" s="313">
        <f t="shared" si="217"/>
        <v>0</v>
      </c>
    </row>
    <row r="974" spans="2:24" ht="19.5" hidden="1" thickBot="1">
      <c r="B974" s="794">
        <v>3900</v>
      </c>
      <c r="C974" s="961" t="s">
        <v>250</v>
      </c>
      <c r="D974" s="962"/>
      <c r="E974" s="795"/>
      <c r="F974" s="781">
        <v>0</v>
      </c>
      <c r="G974" s="781">
        <v>0</v>
      </c>
      <c r="H974" s="781">
        <v>0</v>
      </c>
      <c r="I974" s="800">
        <f t="shared" si="215"/>
        <v>0</v>
      </c>
      <c r="J974" s="243" t="str">
        <f t="shared" si="216"/>
        <v/>
      </c>
      <c r="K974" s="244"/>
      <c r="L974" s="428"/>
      <c r="M974" s="254"/>
      <c r="N974" s="317">
        <f>I974</f>
        <v>0</v>
      </c>
      <c r="O974" s="424">
        <f>L974+M974-N974</f>
        <v>0</v>
      </c>
      <c r="P974" s="244"/>
      <c r="Q974" s="428"/>
      <c r="R974" s="254"/>
      <c r="S974" s="429">
        <f>+IF(+(L974+M974)&gt;=I974,+M974,+(+I974-L974))</f>
        <v>0</v>
      </c>
      <c r="T974" s="315">
        <f>Q974+R974-S974</f>
        <v>0</v>
      </c>
      <c r="U974" s="254"/>
      <c r="V974" s="254"/>
      <c r="W974" s="253"/>
      <c r="X974" s="313">
        <f t="shared" si="217"/>
        <v>0</v>
      </c>
    </row>
    <row r="975" spans="2:24" ht="19.5" hidden="1" thickBot="1">
      <c r="B975" s="794">
        <v>4000</v>
      </c>
      <c r="C975" s="963" t="s">
        <v>251</v>
      </c>
      <c r="D975" s="963"/>
      <c r="E975" s="795"/>
      <c r="F975" s="798"/>
      <c r="G975" s="799"/>
      <c r="H975" s="799"/>
      <c r="I975" s="800">
        <f t="shared" si="215"/>
        <v>0</v>
      </c>
      <c r="J975" s="243" t="str">
        <f t="shared" si="216"/>
        <v/>
      </c>
      <c r="K975" s="244"/>
      <c r="L975" s="428"/>
      <c r="M975" s="254"/>
      <c r="N975" s="317">
        <f>I975</f>
        <v>0</v>
      </c>
      <c r="O975" s="424">
        <f>L975+M975-N975</f>
        <v>0</v>
      </c>
      <c r="P975" s="244"/>
      <c r="Q975" s="773"/>
      <c r="R975" s="774"/>
      <c r="S975" s="774"/>
      <c r="T975" s="775"/>
      <c r="U975" s="774"/>
      <c r="V975" s="774"/>
      <c r="W975" s="819"/>
      <c r="X975" s="313">
        <f t="shared" si="217"/>
        <v>0</v>
      </c>
    </row>
    <row r="976" spans="2:24" ht="19.5" hidden="1" thickBot="1">
      <c r="B976" s="794">
        <v>4100</v>
      </c>
      <c r="C976" s="963" t="s">
        <v>252</v>
      </c>
      <c r="D976" s="963"/>
      <c r="E976" s="795"/>
      <c r="F976" s="781">
        <v>0</v>
      </c>
      <c r="G976" s="781">
        <v>0</v>
      </c>
      <c r="H976" s="781">
        <v>0</v>
      </c>
      <c r="I976" s="800">
        <f t="shared" si="215"/>
        <v>0</v>
      </c>
      <c r="J976" s="243" t="str">
        <f t="shared" si="216"/>
        <v/>
      </c>
      <c r="K976" s="244"/>
      <c r="L976" s="773"/>
      <c r="M976" s="774"/>
      <c r="N976" s="774"/>
      <c r="O976" s="820"/>
      <c r="P976" s="244"/>
      <c r="Q976" s="773"/>
      <c r="R976" s="774"/>
      <c r="S976" s="774"/>
      <c r="T976" s="774"/>
      <c r="U976" s="774"/>
      <c r="V976" s="774"/>
      <c r="W976" s="820"/>
      <c r="X976" s="313">
        <f t="shared" si="217"/>
        <v>0</v>
      </c>
    </row>
    <row r="977" spans="2:24" ht="19.5" hidden="1" thickBot="1">
      <c r="B977" s="794">
        <v>4200</v>
      </c>
      <c r="C977" s="960" t="s">
        <v>253</v>
      </c>
      <c r="D977" s="970"/>
      <c r="E977" s="795"/>
      <c r="F977" s="796">
        <f>SUM(F978:F983)</f>
        <v>0</v>
      </c>
      <c r="G977" s="797">
        <f>SUM(G978:G983)</f>
        <v>0</v>
      </c>
      <c r="H977" s="797">
        <f>SUM(H978:H983)</f>
        <v>0</v>
      </c>
      <c r="I977" s="797">
        <f>SUM(I978:I983)</f>
        <v>0</v>
      </c>
      <c r="J977" s="243" t="str">
        <f t="shared" si="216"/>
        <v/>
      </c>
      <c r="K977" s="244"/>
      <c r="L977" s="316">
        <f>SUM(L978:L983)</f>
        <v>0</v>
      </c>
      <c r="M977" s="317">
        <f>SUM(M978:M983)</f>
        <v>0</v>
      </c>
      <c r="N977" s="425">
        <f>SUM(N978:N983)</f>
        <v>0</v>
      </c>
      <c r="O977" s="426">
        <f>SUM(O978:O983)</f>
        <v>0</v>
      </c>
      <c r="P977" s="244"/>
      <c r="Q977" s="316">
        <f t="shared" ref="Q977:W977" si="218">SUM(Q978:Q983)</f>
        <v>0</v>
      </c>
      <c r="R977" s="317">
        <f t="shared" si="218"/>
        <v>0</v>
      </c>
      <c r="S977" s="317">
        <f t="shared" si="218"/>
        <v>0</v>
      </c>
      <c r="T977" s="317">
        <f t="shared" si="218"/>
        <v>0</v>
      </c>
      <c r="U977" s="317">
        <f t="shared" si="218"/>
        <v>0</v>
      </c>
      <c r="V977" s="317">
        <f t="shared" si="218"/>
        <v>0</v>
      </c>
      <c r="W977" s="426">
        <f t="shared" si="218"/>
        <v>0</v>
      </c>
      <c r="X977" s="313">
        <f t="shared" si="217"/>
        <v>0</v>
      </c>
    </row>
    <row r="978" spans="2:24" ht="19.5" hidden="1" thickBot="1">
      <c r="B978" s="173"/>
      <c r="C978" s="144">
        <v>4201</v>
      </c>
      <c r="D978" s="138" t="s">
        <v>254</v>
      </c>
      <c r="E978" s="812"/>
      <c r="F978" s="449"/>
      <c r="G978" s="245"/>
      <c r="H978" s="245"/>
      <c r="I978" s="476">
        <f t="shared" ref="I978:I983" si="219">F978+G978+H978</f>
        <v>0</v>
      </c>
      <c r="J978" s="243" t="str">
        <f t="shared" si="216"/>
        <v/>
      </c>
      <c r="K978" s="244"/>
      <c r="L978" s="423"/>
      <c r="M978" s="252"/>
      <c r="N978" s="315">
        <f t="shared" ref="N978:N983" si="220">I978</f>
        <v>0</v>
      </c>
      <c r="O978" s="424">
        <f t="shared" ref="O978:O983" si="221">L978+M978-N978</f>
        <v>0</v>
      </c>
      <c r="P978" s="244"/>
      <c r="Q978" s="423"/>
      <c r="R978" s="252"/>
      <c r="S978" s="429">
        <f t="shared" ref="S978:S983" si="222">+IF(+(L978+M978)&gt;=I978,+M978,+(+I978-L978))</f>
        <v>0</v>
      </c>
      <c r="T978" s="315">
        <f t="shared" ref="T978:T983" si="223">Q978+R978-S978</f>
        <v>0</v>
      </c>
      <c r="U978" s="252"/>
      <c r="V978" s="252"/>
      <c r="W978" s="253"/>
      <c r="X978" s="313">
        <f t="shared" si="217"/>
        <v>0</v>
      </c>
    </row>
    <row r="979" spans="2:24" ht="19.5" hidden="1" thickBot="1">
      <c r="B979" s="173"/>
      <c r="C979" s="137">
        <v>4202</v>
      </c>
      <c r="D979" s="139" t="s">
        <v>255</v>
      </c>
      <c r="E979" s="812"/>
      <c r="F979" s="449"/>
      <c r="G979" s="245"/>
      <c r="H979" s="245"/>
      <c r="I979" s="476">
        <f t="shared" si="219"/>
        <v>0</v>
      </c>
      <c r="J979" s="243" t="str">
        <f t="shared" si="216"/>
        <v/>
      </c>
      <c r="K979" s="244"/>
      <c r="L979" s="423"/>
      <c r="M979" s="252"/>
      <c r="N979" s="315">
        <f t="shared" si="220"/>
        <v>0</v>
      </c>
      <c r="O979" s="424">
        <f t="shared" si="221"/>
        <v>0</v>
      </c>
      <c r="P979" s="244"/>
      <c r="Q979" s="423"/>
      <c r="R979" s="252"/>
      <c r="S979" s="429">
        <f t="shared" si="222"/>
        <v>0</v>
      </c>
      <c r="T979" s="315">
        <f t="shared" si="223"/>
        <v>0</v>
      </c>
      <c r="U979" s="252"/>
      <c r="V979" s="252"/>
      <c r="W979" s="253"/>
      <c r="X979" s="313">
        <f t="shared" si="217"/>
        <v>0</v>
      </c>
    </row>
    <row r="980" spans="2:24" ht="19.5" hidden="1" thickBot="1">
      <c r="B980" s="173"/>
      <c r="C980" s="137">
        <v>4214</v>
      </c>
      <c r="D980" s="139" t="s">
        <v>256</v>
      </c>
      <c r="E980" s="812"/>
      <c r="F980" s="449"/>
      <c r="G980" s="245"/>
      <c r="H980" s="245"/>
      <c r="I980" s="476">
        <f t="shared" si="219"/>
        <v>0</v>
      </c>
      <c r="J980" s="243" t="str">
        <f t="shared" si="216"/>
        <v/>
      </c>
      <c r="K980" s="244"/>
      <c r="L980" s="423"/>
      <c r="M980" s="252"/>
      <c r="N980" s="315">
        <f t="shared" si="220"/>
        <v>0</v>
      </c>
      <c r="O980" s="424">
        <f t="shared" si="221"/>
        <v>0</v>
      </c>
      <c r="P980" s="244"/>
      <c r="Q980" s="423"/>
      <c r="R980" s="252"/>
      <c r="S980" s="429">
        <f t="shared" si="222"/>
        <v>0</v>
      </c>
      <c r="T980" s="315">
        <f t="shared" si="223"/>
        <v>0</v>
      </c>
      <c r="U980" s="252"/>
      <c r="V980" s="252"/>
      <c r="W980" s="253"/>
      <c r="X980" s="313">
        <f t="shared" si="217"/>
        <v>0</v>
      </c>
    </row>
    <row r="981" spans="2:24" ht="19.5" hidden="1" thickBot="1">
      <c r="B981" s="173"/>
      <c r="C981" s="137">
        <v>4217</v>
      </c>
      <c r="D981" s="139" t="s">
        <v>257</v>
      </c>
      <c r="E981" s="812"/>
      <c r="F981" s="449"/>
      <c r="G981" s="245"/>
      <c r="H981" s="245"/>
      <c r="I981" s="476">
        <f t="shared" si="219"/>
        <v>0</v>
      </c>
      <c r="J981" s="243" t="str">
        <f t="shared" si="216"/>
        <v/>
      </c>
      <c r="K981" s="244"/>
      <c r="L981" s="423"/>
      <c r="M981" s="252"/>
      <c r="N981" s="315">
        <f t="shared" si="220"/>
        <v>0</v>
      </c>
      <c r="O981" s="424">
        <f t="shared" si="221"/>
        <v>0</v>
      </c>
      <c r="P981" s="244"/>
      <c r="Q981" s="423"/>
      <c r="R981" s="252"/>
      <c r="S981" s="429">
        <f t="shared" si="222"/>
        <v>0</v>
      </c>
      <c r="T981" s="315">
        <f t="shared" si="223"/>
        <v>0</v>
      </c>
      <c r="U981" s="252"/>
      <c r="V981" s="252"/>
      <c r="W981" s="253"/>
      <c r="X981" s="313">
        <f t="shared" si="217"/>
        <v>0</v>
      </c>
    </row>
    <row r="982" spans="2:24" ht="19.5" hidden="1" thickBot="1">
      <c r="B982" s="173"/>
      <c r="C982" s="137">
        <v>4218</v>
      </c>
      <c r="D982" s="145" t="s">
        <v>258</v>
      </c>
      <c r="E982" s="812"/>
      <c r="F982" s="449"/>
      <c r="G982" s="245"/>
      <c r="H982" s="245"/>
      <c r="I982" s="476">
        <f t="shared" si="219"/>
        <v>0</v>
      </c>
      <c r="J982" s="243" t="str">
        <f t="shared" si="216"/>
        <v/>
      </c>
      <c r="K982" s="244"/>
      <c r="L982" s="423"/>
      <c r="M982" s="252"/>
      <c r="N982" s="315">
        <f t="shared" si="220"/>
        <v>0</v>
      </c>
      <c r="O982" s="424">
        <f t="shared" si="221"/>
        <v>0</v>
      </c>
      <c r="P982" s="244"/>
      <c r="Q982" s="423"/>
      <c r="R982" s="252"/>
      <c r="S982" s="429">
        <f t="shared" si="222"/>
        <v>0</v>
      </c>
      <c r="T982" s="315">
        <f t="shared" si="223"/>
        <v>0</v>
      </c>
      <c r="U982" s="252"/>
      <c r="V982" s="252"/>
      <c r="W982" s="253"/>
      <c r="X982" s="313">
        <f t="shared" si="217"/>
        <v>0</v>
      </c>
    </row>
    <row r="983" spans="2:24" ht="19.5" hidden="1" thickBot="1">
      <c r="B983" s="173"/>
      <c r="C983" s="137">
        <v>4219</v>
      </c>
      <c r="D983" s="156" t="s">
        <v>259</v>
      </c>
      <c r="E983" s="812"/>
      <c r="F983" s="449"/>
      <c r="G983" s="245"/>
      <c r="H983" s="245"/>
      <c r="I983" s="476">
        <f t="shared" si="219"/>
        <v>0</v>
      </c>
      <c r="J983" s="243" t="str">
        <f t="shared" si="216"/>
        <v/>
      </c>
      <c r="K983" s="244"/>
      <c r="L983" s="423"/>
      <c r="M983" s="252"/>
      <c r="N983" s="315">
        <f t="shared" si="220"/>
        <v>0</v>
      </c>
      <c r="O983" s="424">
        <f t="shared" si="221"/>
        <v>0</v>
      </c>
      <c r="P983" s="244"/>
      <c r="Q983" s="423"/>
      <c r="R983" s="252"/>
      <c r="S983" s="429">
        <f t="shared" si="222"/>
        <v>0</v>
      </c>
      <c r="T983" s="315">
        <f t="shared" si="223"/>
        <v>0</v>
      </c>
      <c r="U983" s="252"/>
      <c r="V983" s="252"/>
      <c r="W983" s="253"/>
      <c r="X983" s="313">
        <f t="shared" si="217"/>
        <v>0</v>
      </c>
    </row>
    <row r="984" spans="2:24" ht="19.5" hidden="1" thickBot="1">
      <c r="B984" s="794">
        <v>4300</v>
      </c>
      <c r="C984" s="958" t="s">
        <v>1706</v>
      </c>
      <c r="D984" s="958"/>
      <c r="E984" s="795"/>
      <c r="F984" s="796">
        <f>SUM(F985:F987)</f>
        <v>0</v>
      </c>
      <c r="G984" s="797">
        <f>SUM(G985:G987)</f>
        <v>0</v>
      </c>
      <c r="H984" s="797">
        <f>SUM(H985:H987)</f>
        <v>0</v>
      </c>
      <c r="I984" s="797">
        <f>SUM(I985:I987)</f>
        <v>0</v>
      </c>
      <c r="J984" s="243" t="str">
        <f t="shared" si="216"/>
        <v/>
      </c>
      <c r="K984" s="244"/>
      <c r="L984" s="316">
        <f>SUM(L985:L987)</f>
        <v>0</v>
      </c>
      <c r="M984" s="317">
        <f>SUM(M985:M987)</f>
        <v>0</v>
      </c>
      <c r="N984" s="425">
        <f>SUM(N985:N987)</f>
        <v>0</v>
      </c>
      <c r="O984" s="426">
        <f>SUM(O985:O987)</f>
        <v>0</v>
      </c>
      <c r="P984" s="244"/>
      <c r="Q984" s="316">
        <f t="shared" ref="Q984:W984" si="224">SUM(Q985:Q987)</f>
        <v>0</v>
      </c>
      <c r="R984" s="317">
        <f t="shared" si="224"/>
        <v>0</v>
      </c>
      <c r="S984" s="317">
        <f t="shared" si="224"/>
        <v>0</v>
      </c>
      <c r="T984" s="317">
        <f t="shared" si="224"/>
        <v>0</v>
      </c>
      <c r="U984" s="317">
        <f t="shared" si="224"/>
        <v>0</v>
      </c>
      <c r="V984" s="317">
        <f t="shared" si="224"/>
        <v>0</v>
      </c>
      <c r="W984" s="426">
        <f t="shared" si="224"/>
        <v>0</v>
      </c>
      <c r="X984" s="313">
        <f t="shared" si="217"/>
        <v>0</v>
      </c>
    </row>
    <row r="985" spans="2:24" ht="19.5" hidden="1" thickBot="1">
      <c r="B985" s="173"/>
      <c r="C985" s="144">
        <v>4301</v>
      </c>
      <c r="D985" s="163" t="s">
        <v>260</v>
      </c>
      <c r="E985" s="812"/>
      <c r="F985" s="449"/>
      <c r="G985" s="245"/>
      <c r="H985" s="245"/>
      <c r="I985" s="476">
        <f t="shared" ref="I985:I990" si="225">F985+G985+H985</f>
        <v>0</v>
      </c>
      <c r="J985" s="243" t="str">
        <f t="shared" si="216"/>
        <v/>
      </c>
      <c r="K985" s="244"/>
      <c r="L985" s="423"/>
      <c r="M985" s="252"/>
      <c r="N985" s="315">
        <f t="shared" ref="N985:N990" si="226">I985</f>
        <v>0</v>
      </c>
      <c r="O985" s="424">
        <f t="shared" ref="O985:O990" si="227">L985+M985-N985</f>
        <v>0</v>
      </c>
      <c r="P985" s="244"/>
      <c r="Q985" s="423"/>
      <c r="R985" s="252"/>
      <c r="S985" s="429">
        <f t="shared" ref="S985:S990" si="228">+IF(+(L985+M985)&gt;=I985,+M985,+(+I985-L985))</f>
        <v>0</v>
      </c>
      <c r="T985" s="315">
        <f t="shared" ref="T985:T990" si="229">Q985+R985-S985</f>
        <v>0</v>
      </c>
      <c r="U985" s="252"/>
      <c r="V985" s="252"/>
      <c r="W985" s="253"/>
      <c r="X985" s="313">
        <f t="shared" si="217"/>
        <v>0</v>
      </c>
    </row>
    <row r="986" spans="2:24" ht="19.5" hidden="1" thickBot="1">
      <c r="B986" s="173"/>
      <c r="C986" s="137">
        <v>4302</v>
      </c>
      <c r="D986" s="139" t="s">
        <v>1078</v>
      </c>
      <c r="E986" s="812"/>
      <c r="F986" s="449"/>
      <c r="G986" s="245"/>
      <c r="H986" s="245"/>
      <c r="I986" s="476">
        <f t="shared" si="225"/>
        <v>0</v>
      </c>
      <c r="J986" s="243" t="str">
        <f t="shared" si="216"/>
        <v/>
      </c>
      <c r="K986" s="244"/>
      <c r="L986" s="423"/>
      <c r="M986" s="252"/>
      <c r="N986" s="315">
        <f t="shared" si="226"/>
        <v>0</v>
      </c>
      <c r="O986" s="424">
        <f t="shared" si="227"/>
        <v>0</v>
      </c>
      <c r="P986" s="244"/>
      <c r="Q986" s="423"/>
      <c r="R986" s="252"/>
      <c r="S986" s="429">
        <f t="shared" si="228"/>
        <v>0</v>
      </c>
      <c r="T986" s="315">
        <f t="shared" si="229"/>
        <v>0</v>
      </c>
      <c r="U986" s="252"/>
      <c r="V986" s="252"/>
      <c r="W986" s="253"/>
      <c r="X986" s="313">
        <f t="shared" si="217"/>
        <v>0</v>
      </c>
    </row>
    <row r="987" spans="2:24" ht="19.5" hidden="1" thickBot="1">
      <c r="B987" s="173"/>
      <c r="C987" s="142">
        <v>4309</v>
      </c>
      <c r="D987" s="148" t="s">
        <v>262</v>
      </c>
      <c r="E987" s="812"/>
      <c r="F987" s="449"/>
      <c r="G987" s="245"/>
      <c r="H987" s="245"/>
      <c r="I987" s="476">
        <f t="shared" si="225"/>
        <v>0</v>
      </c>
      <c r="J987" s="243" t="str">
        <f t="shared" si="216"/>
        <v/>
      </c>
      <c r="K987" s="244"/>
      <c r="L987" s="423"/>
      <c r="M987" s="252"/>
      <c r="N987" s="315">
        <f t="shared" si="226"/>
        <v>0</v>
      </c>
      <c r="O987" s="424">
        <f t="shared" si="227"/>
        <v>0</v>
      </c>
      <c r="P987" s="244"/>
      <c r="Q987" s="423"/>
      <c r="R987" s="252"/>
      <c r="S987" s="429">
        <f t="shared" si="228"/>
        <v>0</v>
      </c>
      <c r="T987" s="315">
        <f t="shared" si="229"/>
        <v>0</v>
      </c>
      <c r="U987" s="252"/>
      <c r="V987" s="252"/>
      <c r="W987" s="253"/>
      <c r="X987" s="313">
        <f t="shared" si="217"/>
        <v>0</v>
      </c>
    </row>
    <row r="988" spans="2:24" ht="19.5" hidden="1" thickBot="1">
      <c r="B988" s="794">
        <v>4400</v>
      </c>
      <c r="C988" s="961" t="s">
        <v>1707</v>
      </c>
      <c r="D988" s="961"/>
      <c r="E988" s="795"/>
      <c r="F988" s="798"/>
      <c r="G988" s="799"/>
      <c r="H988" s="799"/>
      <c r="I988" s="800">
        <f t="shared" si="225"/>
        <v>0</v>
      </c>
      <c r="J988" s="243" t="str">
        <f t="shared" si="216"/>
        <v/>
      </c>
      <c r="K988" s="244"/>
      <c r="L988" s="428"/>
      <c r="M988" s="254"/>
      <c r="N988" s="317">
        <f t="shared" si="226"/>
        <v>0</v>
      </c>
      <c r="O988" s="424">
        <f t="shared" si="227"/>
        <v>0</v>
      </c>
      <c r="P988" s="244"/>
      <c r="Q988" s="428"/>
      <c r="R988" s="254"/>
      <c r="S988" s="429">
        <f t="shared" si="228"/>
        <v>0</v>
      </c>
      <c r="T988" s="315">
        <f t="shared" si="229"/>
        <v>0</v>
      </c>
      <c r="U988" s="254"/>
      <c r="V988" s="254"/>
      <c r="W988" s="253"/>
      <c r="X988" s="313">
        <f t="shared" si="217"/>
        <v>0</v>
      </c>
    </row>
    <row r="989" spans="2:24" ht="19.5" hidden="1" thickBot="1">
      <c r="B989" s="794">
        <v>4500</v>
      </c>
      <c r="C989" s="963" t="s">
        <v>1708</v>
      </c>
      <c r="D989" s="963"/>
      <c r="E989" s="795"/>
      <c r="F989" s="798"/>
      <c r="G989" s="799"/>
      <c r="H989" s="799"/>
      <c r="I989" s="800">
        <f t="shared" si="225"/>
        <v>0</v>
      </c>
      <c r="J989" s="243" t="str">
        <f t="shared" si="216"/>
        <v/>
      </c>
      <c r="K989" s="244"/>
      <c r="L989" s="428"/>
      <c r="M989" s="254"/>
      <c r="N989" s="317">
        <f t="shared" si="226"/>
        <v>0</v>
      </c>
      <c r="O989" s="424">
        <f t="shared" si="227"/>
        <v>0</v>
      </c>
      <c r="P989" s="244"/>
      <c r="Q989" s="428"/>
      <c r="R989" s="254"/>
      <c r="S989" s="429">
        <f t="shared" si="228"/>
        <v>0</v>
      </c>
      <c r="T989" s="315">
        <f t="shared" si="229"/>
        <v>0</v>
      </c>
      <c r="U989" s="254"/>
      <c r="V989" s="254"/>
      <c r="W989" s="253"/>
      <c r="X989" s="313">
        <f t="shared" si="217"/>
        <v>0</v>
      </c>
    </row>
    <row r="990" spans="2:24" ht="19.5" hidden="1" thickBot="1">
      <c r="B990" s="794">
        <v>4600</v>
      </c>
      <c r="C990" s="964" t="s">
        <v>263</v>
      </c>
      <c r="D990" s="965"/>
      <c r="E990" s="795"/>
      <c r="F990" s="798"/>
      <c r="G990" s="799"/>
      <c r="H990" s="799"/>
      <c r="I990" s="800">
        <f t="shared" si="225"/>
        <v>0</v>
      </c>
      <c r="J990" s="243" t="str">
        <f t="shared" si="216"/>
        <v/>
      </c>
      <c r="K990" s="244"/>
      <c r="L990" s="428"/>
      <c r="M990" s="254"/>
      <c r="N990" s="317">
        <f t="shared" si="226"/>
        <v>0</v>
      </c>
      <c r="O990" s="424">
        <f t="shared" si="227"/>
        <v>0</v>
      </c>
      <c r="P990" s="244"/>
      <c r="Q990" s="428"/>
      <c r="R990" s="254"/>
      <c r="S990" s="429">
        <f t="shared" si="228"/>
        <v>0</v>
      </c>
      <c r="T990" s="315">
        <f t="shared" si="229"/>
        <v>0</v>
      </c>
      <c r="U990" s="254"/>
      <c r="V990" s="254"/>
      <c r="W990" s="253"/>
      <c r="X990" s="313">
        <f t="shared" si="217"/>
        <v>0</v>
      </c>
    </row>
    <row r="991" spans="2:24" ht="19.5" hidden="1" thickBot="1">
      <c r="B991" s="794">
        <v>4900</v>
      </c>
      <c r="C991" s="960" t="s">
        <v>294</v>
      </c>
      <c r="D991" s="960"/>
      <c r="E991" s="795"/>
      <c r="F991" s="796">
        <f>+F992+F993</f>
        <v>0</v>
      </c>
      <c r="G991" s="797">
        <f>+G992+G993</f>
        <v>0</v>
      </c>
      <c r="H991" s="797">
        <f>+H992+H993</f>
        <v>0</v>
      </c>
      <c r="I991" s="797">
        <f>+I992+I993</f>
        <v>0</v>
      </c>
      <c r="J991" s="243" t="str">
        <f t="shared" si="216"/>
        <v/>
      </c>
      <c r="K991" s="244"/>
      <c r="L991" s="773"/>
      <c r="M991" s="774"/>
      <c r="N991" s="774"/>
      <c r="O991" s="820"/>
      <c r="P991" s="244"/>
      <c r="Q991" s="773"/>
      <c r="R991" s="774"/>
      <c r="S991" s="774"/>
      <c r="T991" s="774"/>
      <c r="U991" s="774"/>
      <c r="V991" s="774"/>
      <c r="W991" s="820"/>
      <c r="X991" s="313">
        <f t="shared" si="217"/>
        <v>0</v>
      </c>
    </row>
    <row r="992" spans="2:24" ht="19.5" hidden="1" thickBot="1">
      <c r="B992" s="173"/>
      <c r="C992" s="144">
        <v>4901</v>
      </c>
      <c r="D992" s="174" t="s">
        <v>295</v>
      </c>
      <c r="E992" s="812"/>
      <c r="F992" s="449"/>
      <c r="G992" s="245"/>
      <c r="H992" s="245"/>
      <c r="I992" s="476">
        <f>F992+G992+H992</f>
        <v>0</v>
      </c>
      <c r="J992" s="243" t="str">
        <f t="shared" si="216"/>
        <v/>
      </c>
      <c r="K992" s="244"/>
      <c r="L992" s="771"/>
      <c r="M992" s="775"/>
      <c r="N992" s="775"/>
      <c r="O992" s="819"/>
      <c r="P992" s="244"/>
      <c r="Q992" s="771"/>
      <c r="R992" s="775"/>
      <c r="S992" s="775"/>
      <c r="T992" s="775"/>
      <c r="U992" s="775"/>
      <c r="V992" s="775"/>
      <c r="W992" s="819"/>
      <c r="X992" s="313">
        <f t="shared" si="217"/>
        <v>0</v>
      </c>
    </row>
    <row r="993" spans="2:24" ht="19.5" hidden="1" thickBot="1">
      <c r="B993" s="173"/>
      <c r="C993" s="142">
        <v>4902</v>
      </c>
      <c r="D993" s="148" t="s">
        <v>296</v>
      </c>
      <c r="E993" s="812"/>
      <c r="F993" s="449"/>
      <c r="G993" s="245"/>
      <c r="H993" s="245"/>
      <c r="I993" s="476">
        <f>F993+G993+H993</f>
        <v>0</v>
      </c>
      <c r="J993" s="243" t="str">
        <f t="shared" si="216"/>
        <v/>
      </c>
      <c r="K993" s="244"/>
      <c r="L993" s="771"/>
      <c r="M993" s="775"/>
      <c r="N993" s="775"/>
      <c r="O993" s="819"/>
      <c r="P993" s="244"/>
      <c r="Q993" s="771"/>
      <c r="R993" s="775"/>
      <c r="S993" s="775"/>
      <c r="T993" s="775"/>
      <c r="U993" s="775"/>
      <c r="V993" s="775"/>
      <c r="W993" s="819"/>
      <c r="X993" s="313">
        <f t="shared" si="217"/>
        <v>0</v>
      </c>
    </row>
    <row r="994" spans="2:24" ht="19.5" hidden="1" thickBot="1">
      <c r="B994" s="801">
        <v>5100</v>
      </c>
      <c r="C994" s="967" t="s">
        <v>264</v>
      </c>
      <c r="D994" s="967"/>
      <c r="E994" s="802"/>
      <c r="F994" s="803"/>
      <c r="G994" s="804"/>
      <c r="H994" s="804"/>
      <c r="I994" s="800">
        <f>F994+G994+H994</f>
        <v>0</v>
      </c>
      <c r="J994" s="243" t="str">
        <f t="shared" si="216"/>
        <v/>
      </c>
      <c r="K994" s="244"/>
      <c r="L994" s="430"/>
      <c r="M994" s="431"/>
      <c r="N994" s="327">
        <f>I994</f>
        <v>0</v>
      </c>
      <c r="O994" s="424">
        <f>L994+M994-N994</f>
        <v>0</v>
      </c>
      <c r="P994" s="244"/>
      <c r="Q994" s="430"/>
      <c r="R994" s="431"/>
      <c r="S994" s="429">
        <f>+IF(+(L994+M994)&gt;=I994,+M994,+(+I994-L994))</f>
        <v>0</v>
      </c>
      <c r="T994" s="315">
        <f>Q994+R994-S994</f>
        <v>0</v>
      </c>
      <c r="U994" s="431"/>
      <c r="V994" s="431"/>
      <c r="W994" s="253"/>
      <c r="X994" s="313">
        <f t="shared" si="217"/>
        <v>0</v>
      </c>
    </row>
    <row r="995" spans="2:24" ht="19.5" hidden="1" thickBot="1">
      <c r="B995" s="801">
        <v>5200</v>
      </c>
      <c r="C995" s="959" t="s">
        <v>265</v>
      </c>
      <c r="D995" s="959"/>
      <c r="E995" s="802"/>
      <c r="F995" s="805">
        <f>SUM(F996:F1002)</f>
        <v>0</v>
      </c>
      <c r="G995" s="806">
        <f>SUM(G996:G1002)</f>
        <v>0</v>
      </c>
      <c r="H995" s="806">
        <f>SUM(H996:H1002)</f>
        <v>0</v>
      </c>
      <c r="I995" s="806">
        <f>SUM(I996:I1002)</f>
        <v>0</v>
      </c>
      <c r="J995" s="243" t="str">
        <f t="shared" si="216"/>
        <v/>
      </c>
      <c r="K995" s="244"/>
      <c r="L995" s="326">
        <f>SUM(L996:L1002)</f>
        <v>0</v>
      </c>
      <c r="M995" s="327">
        <f>SUM(M996:M1002)</f>
        <v>0</v>
      </c>
      <c r="N995" s="432">
        <f>SUM(N996:N1002)</f>
        <v>0</v>
      </c>
      <c r="O995" s="433">
        <f>SUM(O996:O1002)</f>
        <v>0</v>
      </c>
      <c r="P995" s="244"/>
      <c r="Q995" s="326">
        <f t="shared" ref="Q995:W995" si="230">SUM(Q996:Q1002)</f>
        <v>0</v>
      </c>
      <c r="R995" s="327">
        <f t="shared" si="230"/>
        <v>0</v>
      </c>
      <c r="S995" s="327">
        <f t="shared" si="230"/>
        <v>0</v>
      </c>
      <c r="T995" s="327">
        <f t="shared" si="230"/>
        <v>0</v>
      </c>
      <c r="U995" s="327">
        <f t="shared" si="230"/>
        <v>0</v>
      </c>
      <c r="V995" s="327">
        <f t="shared" si="230"/>
        <v>0</v>
      </c>
      <c r="W995" s="433">
        <f t="shared" si="230"/>
        <v>0</v>
      </c>
      <c r="X995" s="313">
        <f t="shared" si="217"/>
        <v>0</v>
      </c>
    </row>
    <row r="996" spans="2:24" ht="19.5" hidden="1" thickBot="1">
      <c r="B996" s="175"/>
      <c r="C996" s="176">
        <v>5201</v>
      </c>
      <c r="D996" s="177" t="s">
        <v>266</v>
      </c>
      <c r="E996" s="813"/>
      <c r="F996" s="473"/>
      <c r="G996" s="434"/>
      <c r="H996" s="434"/>
      <c r="I996" s="476">
        <f t="shared" ref="I996:I1002" si="231">F996+G996+H996</f>
        <v>0</v>
      </c>
      <c r="J996" s="243" t="str">
        <f t="shared" si="216"/>
        <v/>
      </c>
      <c r="K996" s="244"/>
      <c r="L996" s="435"/>
      <c r="M996" s="436"/>
      <c r="N996" s="330">
        <f t="shared" ref="N996:N1002" si="232">I996</f>
        <v>0</v>
      </c>
      <c r="O996" s="424">
        <f t="shared" ref="O996:O1002" si="233">L996+M996-N996</f>
        <v>0</v>
      </c>
      <c r="P996" s="244"/>
      <c r="Q996" s="435"/>
      <c r="R996" s="436"/>
      <c r="S996" s="429">
        <f t="shared" ref="S996:S1002" si="234">+IF(+(L996+M996)&gt;=I996,+M996,+(+I996-L996))</f>
        <v>0</v>
      </c>
      <c r="T996" s="315">
        <f t="shared" ref="T996:T1002" si="235">Q996+R996-S996</f>
        <v>0</v>
      </c>
      <c r="U996" s="436"/>
      <c r="V996" s="436"/>
      <c r="W996" s="253"/>
      <c r="X996" s="313">
        <f t="shared" si="217"/>
        <v>0</v>
      </c>
    </row>
    <row r="997" spans="2:24" ht="19.5" hidden="1" thickBot="1">
      <c r="B997" s="175"/>
      <c r="C997" s="178">
        <v>5202</v>
      </c>
      <c r="D997" s="179" t="s">
        <v>267</v>
      </c>
      <c r="E997" s="813"/>
      <c r="F997" s="473"/>
      <c r="G997" s="434"/>
      <c r="H997" s="434"/>
      <c r="I997" s="476">
        <f t="shared" si="231"/>
        <v>0</v>
      </c>
      <c r="J997" s="243" t="str">
        <f t="shared" si="216"/>
        <v/>
      </c>
      <c r="K997" s="244"/>
      <c r="L997" s="435"/>
      <c r="M997" s="436"/>
      <c r="N997" s="330">
        <f t="shared" si="232"/>
        <v>0</v>
      </c>
      <c r="O997" s="424">
        <f t="shared" si="233"/>
        <v>0</v>
      </c>
      <c r="P997" s="244"/>
      <c r="Q997" s="435"/>
      <c r="R997" s="436"/>
      <c r="S997" s="429">
        <f t="shared" si="234"/>
        <v>0</v>
      </c>
      <c r="T997" s="315">
        <f t="shared" si="235"/>
        <v>0</v>
      </c>
      <c r="U997" s="436"/>
      <c r="V997" s="436"/>
      <c r="W997" s="253"/>
      <c r="X997" s="313">
        <f t="shared" si="217"/>
        <v>0</v>
      </c>
    </row>
    <row r="998" spans="2:24" ht="19.5" hidden="1" thickBot="1">
      <c r="B998" s="175"/>
      <c r="C998" s="178">
        <v>5203</v>
      </c>
      <c r="D998" s="179" t="s">
        <v>934</v>
      </c>
      <c r="E998" s="813"/>
      <c r="F998" s="473"/>
      <c r="G998" s="434"/>
      <c r="H998" s="434"/>
      <c r="I998" s="476">
        <f t="shared" si="231"/>
        <v>0</v>
      </c>
      <c r="J998" s="243" t="str">
        <f t="shared" si="216"/>
        <v/>
      </c>
      <c r="K998" s="244"/>
      <c r="L998" s="435"/>
      <c r="M998" s="436"/>
      <c r="N998" s="330">
        <f t="shared" si="232"/>
        <v>0</v>
      </c>
      <c r="O998" s="424">
        <f t="shared" si="233"/>
        <v>0</v>
      </c>
      <c r="P998" s="244"/>
      <c r="Q998" s="435"/>
      <c r="R998" s="436"/>
      <c r="S998" s="429">
        <f t="shared" si="234"/>
        <v>0</v>
      </c>
      <c r="T998" s="315">
        <f t="shared" si="235"/>
        <v>0</v>
      </c>
      <c r="U998" s="436"/>
      <c r="V998" s="436"/>
      <c r="W998" s="253"/>
      <c r="X998" s="313">
        <f t="shared" si="217"/>
        <v>0</v>
      </c>
    </row>
    <row r="999" spans="2:24" ht="19.5" hidden="1" thickBot="1">
      <c r="B999" s="175"/>
      <c r="C999" s="178">
        <v>5204</v>
      </c>
      <c r="D999" s="179" t="s">
        <v>935</v>
      </c>
      <c r="E999" s="813"/>
      <c r="F999" s="473"/>
      <c r="G999" s="434"/>
      <c r="H999" s="434"/>
      <c r="I999" s="476">
        <f t="shared" si="231"/>
        <v>0</v>
      </c>
      <c r="J999" s="243" t="str">
        <f t="shared" si="216"/>
        <v/>
      </c>
      <c r="K999" s="244"/>
      <c r="L999" s="435"/>
      <c r="M999" s="436"/>
      <c r="N999" s="330">
        <f t="shared" si="232"/>
        <v>0</v>
      </c>
      <c r="O999" s="424">
        <f t="shared" si="233"/>
        <v>0</v>
      </c>
      <c r="P999" s="244"/>
      <c r="Q999" s="435"/>
      <c r="R999" s="436"/>
      <c r="S999" s="429">
        <f t="shared" si="234"/>
        <v>0</v>
      </c>
      <c r="T999" s="315">
        <f t="shared" si="235"/>
        <v>0</v>
      </c>
      <c r="U999" s="436"/>
      <c r="V999" s="436"/>
      <c r="W999" s="253"/>
      <c r="X999" s="313">
        <f t="shared" si="217"/>
        <v>0</v>
      </c>
    </row>
    <row r="1000" spans="2:24" ht="19.5" hidden="1" thickBot="1">
      <c r="B1000" s="175"/>
      <c r="C1000" s="178">
        <v>5205</v>
      </c>
      <c r="D1000" s="179" t="s">
        <v>936</v>
      </c>
      <c r="E1000" s="813"/>
      <c r="F1000" s="473"/>
      <c r="G1000" s="434"/>
      <c r="H1000" s="434"/>
      <c r="I1000" s="476">
        <f t="shared" si="231"/>
        <v>0</v>
      </c>
      <c r="J1000" s="243" t="str">
        <f t="shared" si="216"/>
        <v/>
      </c>
      <c r="K1000" s="244"/>
      <c r="L1000" s="435"/>
      <c r="M1000" s="436"/>
      <c r="N1000" s="330">
        <f t="shared" si="232"/>
        <v>0</v>
      </c>
      <c r="O1000" s="424">
        <f t="shared" si="233"/>
        <v>0</v>
      </c>
      <c r="P1000" s="244"/>
      <c r="Q1000" s="435"/>
      <c r="R1000" s="436"/>
      <c r="S1000" s="429">
        <f t="shared" si="234"/>
        <v>0</v>
      </c>
      <c r="T1000" s="315">
        <f t="shared" si="235"/>
        <v>0</v>
      </c>
      <c r="U1000" s="436"/>
      <c r="V1000" s="436"/>
      <c r="W1000" s="253"/>
      <c r="X1000" s="313">
        <f t="shared" si="217"/>
        <v>0</v>
      </c>
    </row>
    <row r="1001" spans="2:24" ht="19.5" hidden="1" thickBot="1">
      <c r="B1001" s="175"/>
      <c r="C1001" s="178">
        <v>5206</v>
      </c>
      <c r="D1001" s="179" t="s">
        <v>937</v>
      </c>
      <c r="E1001" s="813"/>
      <c r="F1001" s="473"/>
      <c r="G1001" s="434"/>
      <c r="H1001" s="434"/>
      <c r="I1001" s="476">
        <f t="shared" si="231"/>
        <v>0</v>
      </c>
      <c r="J1001" s="243" t="str">
        <f t="shared" si="216"/>
        <v/>
      </c>
      <c r="K1001" s="244"/>
      <c r="L1001" s="435"/>
      <c r="M1001" s="436"/>
      <c r="N1001" s="330">
        <f t="shared" si="232"/>
        <v>0</v>
      </c>
      <c r="O1001" s="424">
        <f t="shared" si="233"/>
        <v>0</v>
      </c>
      <c r="P1001" s="244"/>
      <c r="Q1001" s="435"/>
      <c r="R1001" s="436"/>
      <c r="S1001" s="429">
        <f t="shared" si="234"/>
        <v>0</v>
      </c>
      <c r="T1001" s="315">
        <f t="shared" si="235"/>
        <v>0</v>
      </c>
      <c r="U1001" s="436"/>
      <c r="V1001" s="436"/>
      <c r="W1001" s="253"/>
      <c r="X1001" s="313">
        <f t="shared" si="217"/>
        <v>0</v>
      </c>
    </row>
    <row r="1002" spans="2:24" ht="19.5" hidden="1" thickBot="1">
      <c r="B1002" s="175"/>
      <c r="C1002" s="180">
        <v>5219</v>
      </c>
      <c r="D1002" s="181" t="s">
        <v>938</v>
      </c>
      <c r="E1002" s="813"/>
      <c r="F1002" s="473"/>
      <c r="G1002" s="434"/>
      <c r="H1002" s="434"/>
      <c r="I1002" s="476">
        <f t="shared" si="231"/>
        <v>0</v>
      </c>
      <c r="J1002" s="243" t="str">
        <f t="shared" ref="J1002:J1021" si="236">(IF($E1002&lt;&gt;0,$J$2,IF($I1002&lt;&gt;0,$J$2,"")))</f>
        <v/>
      </c>
      <c r="K1002" s="244"/>
      <c r="L1002" s="435"/>
      <c r="M1002" s="436"/>
      <c r="N1002" s="330">
        <f t="shared" si="232"/>
        <v>0</v>
      </c>
      <c r="O1002" s="424">
        <f t="shared" si="233"/>
        <v>0</v>
      </c>
      <c r="P1002" s="244"/>
      <c r="Q1002" s="435"/>
      <c r="R1002" s="436"/>
      <c r="S1002" s="429">
        <f t="shared" si="234"/>
        <v>0</v>
      </c>
      <c r="T1002" s="315">
        <f t="shared" si="235"/>
        <v>0</v>
      </c>
      <c r="U1002" s="436"/>
      <c r="V1002" s="436"/>
      <c r="W1002" s="253"/>
      <c r="X1002" s="313">
        <f t="shared" ref="X1002:X1015" si="237">T1002-U1002-V1002-W1002</f>
        <v>0</v>
      </c>
    </row>
    <row r="1003" spans="2:24" ht="19.5" hidden="1" thickBot="1">
      <c r="B1003" s="801">
        <v>5300</v>
      </c>
      <c r="C1003" s="966" t="s">
        <v>939</v>
      </c>
      <c r="D1003" s="966"/>
      <c r="E1003" s="802"/>
      <c r="F1003" s="805">
        <f>SUM(F1004:F1005)</f>
        <v>0</v>
      </c>
      <c r="G1003" s="806">
        <f>SUM(G1004:G1005)</f>
        <v>0</v>
      </c>
      <c r="H1003" s="806">
        <f>SUM(H1004:H1005)</f>
        <v>0</v>
      </c>
      <c r="I1003" s="806">
        <f>SUM(I1004:I1005)</f>
        <v>0</v>
      </c>
      <c r="J1003" s="243" t="str">
        <f t="shared" si="236"/>
        <v/>
      </c>
      <c r="K1003" s="244"/>
      <c r="L1003" s="326">
        <f>SUM(L1004:L1005)</f>
        <v>0</v>
      </c>
      <c r="M1003" s="327">
        <f>SUM(M1004:M1005)</f>
        <v>0</v>
      </c>
      <c r="N1003" s="432">
        <f>SUM(N1004:N1005)</f>
        <v>0</v>
      </c>
      <c r="O1003" s="433">
        <f>SUM(O1004:O1005)</f>
        <v>0</v>
      </c>
      <c r="P1003" s="244"/>
      <c r="Q1003" s="326">
        <f t="shared" ref="Q1003:W1003" si="238">SUM(Q1004:Q1005)</f>
        <v>0</v>
      </c>
      <c r="R1003" s="327">
        <f t="shared" si="238"/>
        <v>0</v>
      </c>
      <c r="S1003" s="327">
        <f t="shared" si="238"/>
        <v>0</v>
      </c>
      <c r="T1003" s="327">
        <f t="shared" si="238"/>
        <v>0</v>
      </c>
      <c r="U1003" s="327">
        <f t="shared" si="238"/>
        <v>0</v>
      </c>
      <c r="V1003" s="327">
        <f t="shared" si="238"/>
        <v>0</v>
      </c>
      <c r="W1003" s="433">
        <f t="shared" si="238"/>
        <v>0</v>
      </c>
      <c r="X1003" s="313">
        <f t="shared" si="237"/>
        <v>0</v>
      </c>
    </row>
    <row r="1004" spans="2:24" ht="19.5" hidden="1" thickBot="1">
      <c r="B1004" s="175"/>
      <c r="C1004" s="176">
        <v>5301</v>
      </c>
      <c r="D1004" s="177" t="s">
        <v>1457</v>
      </c>
      <c r="E1004" s="813"/>
      <c r="F1004" s="473"/>
      <c r="G1004" s="434"/>
      <c r="H1004" s="434"/>
      <c r="I1004" s="476">
        <f>F1004+G1004+H1004</f>
        <v>0</v>
      </c>
      <c r="J1004" s="243" t="str">
        <f t="shared" si="236"/>
        <v/>
      </c>
      <c r="K1004" s="244"/>
      <c r="L1004" s="435"/>
      <c r="M1004" s="436"/>
      <c r="N1004" s="330">
        <f>I1004</f>
        <v>0</v>
      </c>
      <c r="O1004" s="424">
        <f>L1004+M1004-N1004</f>
        <v>0</v>
      </c>
      <c r="P1004" s="244"/>
      <c r="Q1004" s="435"/>
      <c r="R1004" s="436"/>
      <c r="S1004" s="429">
        <f>+IF(+(L1004+M1004)&gt;=I1004,+M1004,+(+I1004-L1004))</f>
        <v>0</v>
      </c>
      <c r="T1004" s="315">
        <f>Q1004+R1004-S1004</f>
        <v>0</v>
      </c>
      <c r="U1004" s="436"/>
      <c r="V1004" s="436"/>
      <c r="W1004" s="253"/>
      <c r="X1004" s="313">
        <f t="shared" si="237"/>
        <v>0</v>
      </c>
    </row>
    <row r="1005" spans="2:24" ht="19.5" hidden="1" thickBot="1">
      <c r="B1005" s="175"/>
      <c r="C1005" s="180">
        <v>5309</v>
      </c>
      <c r="D1005" s="181" t="s">
        <v>940</v>
      </c>
      <c r="E1005" s="813"/>
      <c r="F1005" s="473"/>
      <c r="G1005" s="434"/>
      <c r="H1005" s="434"/>
      <c r="I1005" s="476">
        <f>F1005+G1005+H1005</f>
        <v>0</v>
      </c>
      <c r="J1005" s="243" t="str">
        <f t="shared" si="236"/>
        <v/>
      </c>
      <c r="K1005" s="244"/>
      <c r="L1005" s="435"/>
      <c r="M1005" s="436"/>
      <c r="N1005" s="330">
        <f>I1005</f>
        <v>0</v>
      </c>
      <c r="O1005" s="424">
        <f>L1005+M1005-N1005</f>
        <v>0</v>
      </c>
      <c r="P1005" s="244"/>
      <c r="Q1005" s="435"/>
      <c r="R1005" s="436"/>
      <c r="S1005" s="429">
        <f>+IF(+(L1005+M1005)&gt;=I1005,+M1005,+(+I1005-L1005))</f>
        <v>0</v>
      </c>
      <c r="T1005" s="315">
        <f>Q1005+R1005-S1005</f>
        <v>0</v>
      </c>
      <c r="U1005" s="436"/>
      <c r="V1005" s="436"/>
      <c r="W1005" s="253"/>
      <c r="X1005" s="313">
        <f t="shared" si="237"/>
        <v>0</v>
      </c>
    </row>
    <row r="1006" spans="2:24" ht="19.5" hidden="1" thickBot="1">
      <c r="B1006" s="801">
        <v>5400</v>
      </c>
      <c r="C1006" s="967" t="s">
        <v>1027</v>
      </c>
      <c r="D1006" s="967"/>
      <c r="E1006" s="802"/>
      <c r="F1006" s="803"/>
      <c r="G1006" s="804"/>
      <c r="H1006" s="804"/>
      <c r="I1006" s="800">
        <f>F1006+G1006+H1006</f>
        <v>0</v>
      </c>
      <c r="J1006" s="243" t="str">
        <f t="shared" si="236"/>
        <v/>
      </c>
      <c r="K1006" s="244"/>
      <c r="L1006" s="430"/>
      <c r="M1006" s="431"/>
      <c r="N1006" s="327">
        <f>I1006</f>
        <v>0</v>
      </c>
      <c r="O1006" s="424">
        <f>L1006+M1006-N1006</f>
        <v>0</v>
      </c>
      <c r="P1006" s="244"/>
      <c r="Q1006" s="430"/>
      <c r="R1006" s="431"/>
      <c r="S1006" s="429">
        <f>+IF(+(L1006+M1006)&gt;=I1006,+M1006,+(+I1006-L1006))</f>
        <v>0</v>
      </c>
      <c r="T1006" s="315">
        <f>Q1006+R1006-S1006</f>
        <v>0</v>
      </c>
      <c r="U1006" s="431"/>
      <c r="V1006" s="431"/>
      <c r="W1006" s="253"/>
      <c r="X1006" s="313">
        <f t="shared" si="237"/>
        <v>0</v>
      </c>
    </row>
    <row r="1007" spans="2:24" ht="19.5" hidden="1" thickBot="1">
      <c r="B1007" s="794">
        <v>5500</v>
      </c>
      <c r="C1007" s="960" t="s">
        <v>1028</v>
      </c>
      <c r="D1007" s="960"/>
      <c r="E1007" s="795"/>
      <c r="F1007" s="796">
        <f>SUM(F1008:F1011)</f>
        <v>0</v>
      </c>
      <c r="G1007" s="797">
        <f>SUM(G1008:G1011)</f>
        <v>0</v>
      </c>
      <c r="H1007" s="797">
        <f>SUM(H1008:H1011)</f>
        <v>0</v>
      </c>
      <c r="I1007" s="797">
        <f>SUM(I1008:I1011)</f>
        <v>0</v>
      </c>
      <c r="J1007" s="243" t="str">
        <f t="shared" si="236"/>
        <v/>
      </c>
      <c r="K1007" s="244"/>
      <c r="L1007" s="316">
        <f>SUM(L1008:L1011)</f>
        <v>0</v>
      </c>
      <c r="M1007" s="317">
        <f>SUM(M1008:M1011)</f>
        <v>0</v>
      </c>
      <c r="N1007" s="425">
        <f>SUM(N1008:N1011)</f>
        <v>0</v>
      </c>
      <c r="O1007" s="426">
        <f>SUM(O1008:O1011)</f>
        <v>0</v>
      </c>
      <c r="P1007" s="244"/>
      <c r="Q1007" s="316">
        <f t="shared" ref="Q1007:W1007" si="239">SUM(Q1008:Q1011)</f>
        <v>0</v>
      </c>
      <c r="R1007" s="317">
        <f t="shared" si="239"/>
        <v>0</v>
      </c>
      <c r="S1007" s="317">
        <f t="shared" si="239"/>
        <v>0</v>
      </c>
      <c r="T1007" s="317">
        <f t="shared" si="239"/>
        <v>0</v>
      </c>
      <c r="U1007" s="317">
        <f t="shared" si="239"/>
        <v>0</v>
      </c>
      <c r="V1007" s="317">
        <f t="shared" si="239"/>
        <v>0</v>
      </c>
      <c r="W1007" s="426">
        <f t="shared" si="239"/>
        <v>0</v>
      </c>
      <c r="X1007" s="313">
        <f t="shared" si="237"/>
        <v>0</v>
      </c>
    </row>
    <row r="1008" spans="2:24" ht="19.5" hidden="1" thickBot="1">
      <c r="B1008" s="173"/>
      <c r="C1008" s="144">
        <v>5501</v>
      </c>
      <c r="D1008" s="163" t="s">
        <v>1029</v>
      </c>
      <c r="E1008" s="812"/>
      <c r="F1008" s="449"/>
      <c r="G1008" s="245"/>
      <c r="H1008" s="245"/>
      <c r="I1008" s="476">
        <f>F1008+G1008+H1008</f>
        <v>0</v>
      </c>
      <c r="J1008" s="243" t="str">
        <f t="shared" si="236"/>
        <v/>
      </c>
      <c r="K1008" s="244"/>
      <c r="L1008" s="423"/>
      <c r="M1008" s="252"/>
      <c r="N1008" s="315">
        <f>I1008</f>
        <v>0</v>
      </c>
      <c r="O1008" s="424">
        <f>L1008+M1008-N1008</f>
        <v>0</v>
      </c>
      <c r="P1008" s="244"/>
      <c r="Q1008" s="423"/>
      <c r="R1008" s="252"/>
      <c r="S1008" s="429">
        <f>+IF(+(L1008+M1008)&gt;=I1008,+M1008,+(+I1008-L1008))</f>
        <v>0</v>
      </c>
      <c r="T1008" s="315">
        <f>Q1008+R1008-S1008</f>
        <v>0</v>
      </c>
      <c r="U1008" s="252"/>
      <c r="V1008" s="252"/>
      <c r="W1008" s="253"/>
      <c r="X1008" s="313">
        <f t="shared" si="237"/>
        <v>0</v>
      </c>
    </row>
    <row r="1009" spans="2:24" ht="19.5" hidden="1" thickBot="1">
      <c r="B1009" s="173"/>
      <c r="C1009" s="137">
        <v>5502</v>
      </c>
      <c r="D1009" s="145" t="s">
        <v>1030</v>
      </c>
      <c r="E1009" s="812"/>
      <c r="F1009" s="449"/>
      <c r="G1009" s="245"/>
      <c r="H1009" s="245"/>
      <c r="I1009" s="476">
        <f>F1009+G1009+H1009</f>
        <v>0</v>
      </c>
      <c r="J1009" s="243" t="str">
        <f t="shared" si="236"/>
        <v/>
      </c>
      <c r="K1009" s="244"/>
      <c r="L1009" s="423"/>
      <c r="M1009" s="252"/>
      <c r="N1009" s="315">
        <f>I1009</f>
        <v>0</v>
      </c>
      <c r="O1009" s="424">
        <f>L1009+M1009-N1009</f>
        <v>0</v>
      </c>
      <c r="P1009" s="244"/>
      <c r="Q1009" s="423"/>
      <c r="R1009" s="252"/>
      <c r="S1009" s="429">
        <f>+IF(+(L1009+M1009)&gt;=I1009,+M1009,+(+I1009-L1009))</f>
        <v>0</v>
      </c>
      <c r="T1009" s="315">
        <f>Q1009+R1009-S1009</f>
        <v>0</v>
      </c>
      <c r="U1009" s="252"/>
      <c r="V1009" s="252"/>
      <c r="W1009" s="253"/>
      <c r="X1009" s="313">
        <f t="shared" si="237"/>
        <v>0</v>
      </c>
    </row>
    <row r="1010" spans="2:24" ht="19.5" hidden="1" thickBot="1">
      <c r="B1010" s="173"/>
      <c r="C1010" s="137">
        <v>5503</v>
      </c>
      <c r="D1010" s="139" t="s">
        <v>1031</v>
      </c>
      <c r="E1010" s="812"/>
      <c r="F1010" s="449"/>
      <c r="G1010" s="245"/>
      <c r="H1010" s="245"/>
      <c r="I1010" s="476">
        <f>F1010+G1010+H1010</f>
        <v>0</v>
      </c>
      <c r="J1010" s="243" t="str">
        <f t="shared" si="236"/>
        <v/>
      </c>
      <c r="K1010" s="244"/>
      <c r="L1010" s="423"/>
      <c r="M1010" s="252"/>
      <c r="N1010" s="315">
        <f>I1010</f>
        <v>0</v>
      </c>
      <c r="O1010" s="424">
        <f>L1010+M1010-N1010</f>
        <v>0</v>
      </c>
      <c r="P1010" s="244"/>
      <c r="Q1010" s="423"/>
      <c r="R1010" s="252"/>
      <c r="S1010" s="429">
        <f>+IF(+(L1010+M1010)&gt;=I1010,+M1010,+(+I1010-L1010))</f>
        <v>0</v>
      </c>
      <c r="T1010" s="315">
        <f>Q1010+R1010-S1010</f>
        <v>0</v>
      </c>
      <c r="U1010" s="252"/>
      <c r="V1010" s="252"/>
      <c r="W1010" s="253"/>
      <c r="X1010" s="313">
        <f t="shared" si="237"/>
        <v>0</v>
      </c>
    </row>
    <row r="1011" spans="2:24" ht="19.5" hidden="1" thickBot="1">
      <c r="B1011" s="173"/>
      <c r="C1011" s="137">
        <v>5504</v>
      </c>
      <c r="D1011" s="145" t="s">
        <v>1032</v>
      </c>
      <c r="E1011" s="812"/>
      <c r="F1011" s="449"/>
      <c r="G1011" s="245"/>
      <c r="H1011" s="245"/>
      <c r="I1011" s="476">
        <f>F1011+G1011+H1011</f>
        <v>0</v>
      </c>
      <c r="J1011" s="243" t="str">
        <f t="shared" si="236"/>
        <v/>
      </c>
      <c r="K1011" s="244"/>
      <c r="L1011" s="423"/>
      <c r="M1011" s="252"/>
      <c r="N1011" s="315">
        <f>I1011</f>
        <v>0</v>
      </c>
      <c r="O1011" s="424">
        <f>L1011+M1011-N1011</f>
        <v>0</v>
      </c>
      <c r="P1011" s="244"/>
      <c r="Q1011" s="423"/>
      <c r="R1011" s="252"/>
      <c r="S1011" s="429">
        <f>+IF(+(L1011+M1011)&gt;=I1011,+M1011,+(+I1011-L1011))</f>
        <v>0</v>
      </c>
      <c r="T1011" s="315">
        <f>Q1011+R1011-S1011</f>
        <v>0</v>
      </c>
      <c r="U1011" s="252"/>
      <c r="V1011" s="252"/>
      <c r="W1011" s="253"/>
      <c r="X1011" s="313">
        <f t="shared" si="237"/>
        <v>0</v>
      </c>
    </row>
    <row r="1012" spans="2:24" ht="19.5" hidden="1" thickBot="1">
      <c r="B1012" s="794">
        <v>5700</v>
      </c>
      <c r="C1012" s="968" t="s">
        <v>1033</v>
      </c>
      <c r="D1012" s="969"/>
      <c r="E1012" s="802"/>
      <c r="F1012" s="781">
        <v>0</v>
      </c>
      <c r="G1012" s="781">
        <v>0</v>
      </c>
      <c r="H1012" s="781">
        <v>0</v>
      </c>
      <c r="I1012" s="806">
        <f>SUM(I1013:I1015)</f>
        <v>0</v>
      </c>
      <c r="J1012" s="243" t="str">
        <f t="shared" si="236"/>
        <v/>
      </c>
      <c r="K1012" s="244"/>
      <c r="L1012" s="326">
        <f>SUM(L1013:L1015)</f>
        <v>0</v>
      </c>
      <c r="M1012" s="327">
        <f>SUM(M1013:M1015)</f>
        <v>0</v>
      </c>
      <c r="N1012" s="432">
        <f>SUM(N1013:N1014)</f>
        <v>0</v>
      </c>
      <c r="O1012" s="433">
        <f>SUM(O1013:O1015)</f>
        <v>0</v>
      </c>
      <c r="P1012" s="244"/>
      <c r="Q1012" s="326">
        <f>SUM(Q1013:Q1015)</f>
        <v>0</v>
      </c>
      <c r="R1012" s="327">
        <f>SUM(R1013:R1015)</f>
        <v>0</v>
      </c>
      <c r="S1012" s="327">
        <f>SUM(S1013:S1015)</f>
        <v>0</v>
      </c>
      <c r="T1012" s="327">
        <f>SUM(T1013:T1015)</f>
        <v>0</v>
      </c>
      <c r="U1012" s="327">
        <f>SUM(U1013:U1015)</f>
        <v>0</v>
      </c>
      <c r="V1012" s="327">
        <f>SUM(V1013:V1014)</f>
        <v>0</v>
      </c>
      <c r="W1012" s="433">
        <f>SUM(W1013:W1015)</f>
        <v>0</v>
      </c>
      <c r="X1012" s="313">
        <f t="shared" si="237"/>
        <v>0</v>
      </c>
    </row>
    <row r="1013" spans="2:24" ht="19.5" hidden="1" thickBot="1">
      <c r="B1013" s="175"/>
      <c r="C1013" s="176">
        <v>5701</v>
      </c>
      <c r="D1013" s="177" t="s">
        <v>1034</v>
      </c>
      <c r="E1013" s="813"/>
      <c r="F1013" s="700">
        <v>0</v>
      </c>
      <c r="G1013" s="700">
        <v>0</v>
      </c>
      <c r="H1013" s="700">
        <v>0</v>
      </c>
      <c r="I1013" s="476">
        <f>F1013+G1013+H1013</f>
        <v>0</v>
      </c>
      <c r="J1013" s="243" t="str">
        <f t="shared" si="236"/>
        <v/>
      </c>
      <c r="K1013" s="244"/>
      <c r="L1013" s="435"/>
      <c r="M1013" s="436"/>
      <c r="N1013" s="330">
        <f>I1013</f>
        <v>0</v>
      </c>
      <c r="O1013" s="424">
        <f>L1013+M1013-N1013</f>
        <v>0</v>
      </c>
      <c r="P1013" s="244"/>
      <c r="Q1013" s="435"/>
      <c r="R1013" s="436"/>
      <c r="S1013" s="429">
        <f>+IF(+(L1013+M1013)&gt;=I1013,+M1013,+(+I1013-L1013))</f>
        <v>0</v>
      </c>
      <c r="T1013" s="315">
        <f>Q1013+R1013-S1013</f>
        <v>0</v>
      </c>
      <c r="U1013" s="436"/>
      <c r="V1013" s="436"/>
      <c r="W1013" s="253"/>
      <c r="X1013" s="313">
        <f t="shared" si="237"/>
        <v>0</v>
      </c>
    </row>
    <row r="1014" spans="2:24" ht="19.5" hidden="1" thickBot="1">
      <c r="B1014" s="175"/>
      <c r="C1014" s="180">
        <v>5702</v>
      </c>
      <c r="D1014" s="181" t="s">
        <v>1035</v>
      </c>
      <c r="E1014" s="813"/>
      <c r="F1014" s="700">
        <v>0</v>
      </c>
      <c r="G1014" s="700">
        <v>0</v>
      </c>
      <c r="H1014" s="700">
        <v>0</v>
      </c>
      <c r="I1014" s="476">
        <f>F1014+G1014+H1014</f>
        <v>0</v>
      </c>
      <c r="J1014" s="243" t="str">
        <f t="shared" si="236"/>
        <v/>
      </c>
      <c r="K1014" s="244"/>
      <c r="L1014" s="435"/>
      <c r="M1014" s="436"/>
      <c r="N1014" s="330">
        <f>I1014</f>
        <v>0</v>
      </c>
      <c r="O1014" s="424">
        <f>L1014+M1014-N1014</f>
        <v>0</v>
      </c>
      <c r="P1014" s="244"/>
      <c r="Q1014" s="435"/>
      <c r="R1014" s="436"/>
      <c r="S1014" s="429">
        <f>+IF(+(L1014+M1014)&gt;=I1014,+M1014,+(+I1014-L1014))</f>
        <v>0</v>
      </c>
      <c r="T1014" s="315">
        <f>Q1014+R1014-S1014</f>
        <v>0</v>
      </c>
      <c r="U1014" s="436"/>
      <c r="V1014" s="436"/>
      <c r="W1014" s="253"/>
      <c r="X1014" s="313">
        <f t="shared" si="237"/>
        <v>0</v>
      </c>
    </row>
    <row r="1015" spans="2:24" ht="19.5" hidden="1" thickBot="1">
      <c r="B1015" s="136"/>
      <c r="C1015" s="182">
        <v>4071</v>
      </c>
      <c r="D1015" s="464" t="s">
        <v>1036</v>
      </c>
      <c r="E1015" s="812"/>
      <c r="F1015" s="700">
        <v>0</v>
      </c>
      <c r="G1015" s="700">
        <v>0</v>
      </c>
      <c r="H1015" s="700">
        <v>0</v>
      </c>
      <c r="I1015" s="476">
        <f>F1015+G1015+H1015</f>
        <v>0</v>
      </c>
      <c r="J1015" s="243" t="str">
        <f t="shared" si="236"/>
        <v/>
      </c>
      <c r="K1015" s="244"/>
      <c r="L1015" s="821"/>
      <c r="M1015" s="775"/>
      <c r="N1015" s="775"/>
      <c r="O1015" s="822"/>
      <c r="P1015" s="244"/>
      <c r="Q1015" s="771"/>
      <c r="R1015" s="775"/>
      <c r="S1015" s="775"/>
      <c r="T1015" s="775"/>
      <c r="U1015" s="775"/>
      <c r="V1015" s="775"/>
      <c r="W1015" s="819"/>
      <c r="X1015" s="313">
        <f t="shared" si="237"/>
        <v>0</v>
      </c>
    </row>
    <row r="1016" spans="2:24" ht="16.5" hidden="1" thickBot="1">
      <c r="B1016" s="173"/>
      <c r="C1016" s="183"/>
      <c r="D1016" s="334"/>
      <c r="E1016" s="814"/>
      <c r="F1016" s="248"/>
      <c r="G1016" s="248"/>
      <c r="H1016" s="248"/>
      <c r="I1016" s="249"/>
      <c r="J1016" s="243" t="str">
        <f t="shared" si="236"/>
        <v/>
      </c>
      <c r="K1016" s="244"/>
      <c r="L1016" s="437"/>
      <c r="M1016" s="438"/>
      <c r="N1016" s="323"/>
      <c r="O1016" s="324"/>
      <c r="P1016" s="244"/>
      <c r="Q1016" s="437"/>
      <c r="R1016" s="438"/>
      <c r="S1016" s="323"/>
      <c r="T1016" s="323"/>
      <c r="U1016" s="438"/>
      <c r="V1016" s="323"/>
      <c r="W1016" s="324"/>
      <c r="X1016" s="324"/>
    </row>
    <row r="1017" spans="2:24" ht="19.5" hidden="1" thickBot="1">
      <c r="B1017" s="807">
        <v>98</v>
      </c>
      <c r="C1017" s="957" t="s">
        <v>1037</v>
      </c>
      <c r="D1017" s="958"/>
      <c r="E1017" s="795"/>
      <c r="F1017" s="798"/>
      <c r="G1017" s="799"/>
      <c r="H1017" s="799"/>
      <c r="I1017" s="800">
        <f>F1017+G1017+H1017</f>
        <v>0</v>
      </c>
      <c r="J1017" s="243" t="str">
        <f t="shared" si="236"/>
        <v/>
      </c>
      <c r="K1017" s="244"/>
      <c r="L1017" s="428"/>
      <c r="M1017" s="254"/>
      <c r="N1017" s="317">
        <f>I1017</f>
        <v>0</v>
      </c>
      <c r="O1017" s="424">
        <f>L1017+M1017-N1017</f>
        <v>0</v>
      </c>
      <c r="P1017" s="244"/>
      <c r="Q1017" s="428"/>
      <c r="R1017" s="254"/>
      <c r="S1017" s="429">
        <f>+IF(+(L1017+M1017)&gt;=I1017,+M1017,+(+I1017-L1017))</f>
        <v>0</v>
      </c>
      <c r="T1017" s="315">
        <f>Q1017+R1017-S1017</f>
        <v>0</v>
      </c>
      <c r="U1017" s="254"/>
      <c r="V1017" s="254"/>
      <c r="W1017" s="253"/>
      <c r="X1017" s="313">
        <f>T1017-U1017-V1017-W1017</f>
        <v>0</v>
      </c>
    </row>
    <row r="1018" spans="2:24" ht="16.5" hidden="1" thickBot="1">
      <c r="B1018" s="184"/>
      <c r="C1018" s="335" t="s">
        <v>1038</v>
      </c>
      <c r="D1018" s="336"/>
      <c r="E1018" s="395"/>
      <c r="F1018" s="395"/>
      <c r="G1018" s="395"/>
      <c r="H1018" s="395"/>
      <c r="I1018" s="337"/>
      <c r="J1018" s="243" t="str">
        <f t="shared" si="236"/>
        <v/>
      </c>
      <c r="K1018" s="244"/>
      <c r="L1018" s="338"/>
      <c r="M1018" s="339"/>
      <c r="N1018" s="339"/>
      <c r="O1018" s="340"/>
      <c r="P1018" s="244"/>
      <c r="Q1018" s="338"/>
      <c r="R1018" s="339"/>
      <c r="S1018" s="339"/>
      <c r="T1018" s="339"/>
      <c r="U1018" s="339"/>
      <c r="V1018" s="339"/>
      <c r="W1018" s="340"/>
      <c r="X1018" s="340"/>
    </row>
    <row r="1019" spans="2:24" ht="16.5" hidden="1" thickBot="1">
      <c r="B1019" s="184"/>
      <c r="C1019" s="341" t="s">
        <v>1039</v>
      </c>
      <c r="D1019" s="334"/>
      <c r="E1019" s="384"/>
      <c r="F1019" s="384"/>
      <c r="G1019" s="384"/>
      <c r="H1019" s="384"/>
      <c r="I1019" s="307"/>
      <c r="J1019" s="243" t="str">
        <f t="shared" si="236"/>
        <v/>
      </c>
      <c r="K1019" s="244"/>
      <c r="L1019" s="342"/>
      <c r="M1019" s="343"/>
      <c r="N1019" s="343"/>
      <c r="O1019" s="344"/>
      <c r="P1019" s="244"/>
      <c r="Q1019" s="342"/>
      <c r="R1019" s="343"/>
      <c r="S1019" s="343"/>
      <c r="T1019" s="343"/>
      <c r="U1019" s="343"/>
      <c r="V1019" s="343"/>
      <c r="W1019" s="344"/>
      <c r="X1019" s="344"/>
    </row>
    <row r="1020" spans="2:24" ht="16.5" hidden="1" thickBot="1">
      <c r="B1020" s="185"/>
      <c r="C1020" s="345" t="s">
        <v>1709</v>
      </c>
      <c r="D1020" s="346"/>
      <c r="E1020" s="396"/>
      <c r="F1020" s="396"/>
      <c r="G1020" s="396"/>
      <c r="H1020" s="396"/>
      <c r="I1020" s="309"/>
      <c r="J1020" s="243" t="str">
        <f t="shared" si="236"/>
        <v/>
      </c>
      <c r="K1020" s="244"/>
      <c r="L1020" s="347"/>
      <c r="M1020" s="348"/>
      <c r="N1020" s="348"/>
      <c r="O1020" s="349"/>
      <c r="P1020" s="244"/>
      <c r="Q1020" s="347"/>
      <c r="R1020" s="348"/>
      <c r="S1020" s="348"/>
      <c r="T1020" s="348"/>
      <c r="U1020" s="348"/>
      <c r="V1020" s="348"/>
      <c r="W1020" s="349"/>
      <c r="X1020" s="349"/>
    </row>
    <row r="1021" spans="2:24" ht="19.5" thickBot="1">
      <c r="B1021" s="715"/>
      <c r="C1021" s="716" t="s">
        <v>1258</v>
      </c>
      <c r="D1021" s="717" t="s">
        <v>1040</v>
      </c>
      <c r="E1021" s="808"/>
      <c r="F1021" s="808">
        <f>SUM(F906,F909,F915,F923,F924,F942,F946,F952,F955,F956,F957,F958,F959,F968,F974,F975,F976,F977,F984,F988,F989,F990,F991,F994,F995,F1003,F1006,F1007,F1012)+F1017</f>
        <v>1485</v>
      </c>
      <c r="G1021" s="808">
        <f>SUM(G906,G909,G915,G923,G924,G942,G946,G952,G955,G956,G957,G958,G959,G968,G974,G975,G976,G977,G984,G988,G989,G990,G991,G994,G995,G1003,G1006,G1007,G1012)+G1017</f>
        <v>0</v>
      </c>
      <c r="H1021" s="808">
        <f>SUM(H906,H909,H915,H923,H924,H942,H946,H952,H955,H956,H957,H958,H959,H968,H974,H975,H976,H977,H984,H988,H989,H990,H991,H994,H995,H1003,H1006,H1007,H1012)+H1017</f>
        <v>0</v>
      </c>
      <c r="I1021" s="808">
        <f>SUM(I906,I909,I915,I923,I924,I942,I946,I952,I955,I956,I957,I958,I959,I968,I974,I975,I976,I977,I984,I988,I989,I990,I991,I994,I995,I1003,I1006,I1007,I1012)+I1017</f>
        <v>1485</v>
      </c>
      <c r="J1021" s="243">
        <f t="shared" si="236"/>
        <v>1</v>
      </c>
      <c r="K1021" s="439" t="str">
        <f>LEFT(C903,1)</f>
        <v>3</v>
      </c>
      <c r="L1021" s="276">
        <f>SUM(L906,L909,L915,L923,L924,L942,L946,L952,L955,L956,L957,L958,L959,L968,L974,L975,L976,L977,L984,L988,L989,L990,L991,L994,L995,L1003,L1006,L1007,L1012)+L1017</f>
        <v>0</v>
      </c>
      <c r="M1021" s="276">
        <f>SUM(M906,M909,M915,M923,M924,M942,M946,M952,M955,M956,M957,M958,M959,M968,M974,M975,M976,M977,M984,M988,M989,M990,M991,M994,M995,M1003,M1006,M1007,M1012)+M1017</f>
        <v>0</v>
      </c>
      <c r="N1021" s="276">
        <f>SUM(N906,N909,N915,N923,N924,N942,N946,N952,N955,N956,N957,N958,N959,N968,N974,N975,N976,N977,N984,N988,N989,N990,N991,N994,N995,N1003,N1006,N1007,N1012)+N1017</f>
        <v>1485</v>
      </c>
      <c r="O1021" s="276">
        <f>SUM(O906,O909,O915,O923,O924,O942,O946,O952,O955,O956,O957,O958,O959,O968,O974,O975,O976,O977,O984,O988,O989,O990,O991,O994,O995,O1003,O1006,O1007,O1012)+O1017</f>
        <v>-1485</v>
      </c>
      <c r="P1021" s="222"/>
      <c r="Q1021" s="276">
        <f t="shared" ref="Q1021:W1021" si="240">SUM(Q906,Q909,Q915,Q923,Q924,Q942,Q946,Q952,Q955,Q956,Q957,Q958,Q959,Q968,Q974,Q975,Q976,Q977,Q984,Q988,Q989,Q990,Q991,Q994,Q995,Q1003,Q1006,Q1007,Q1012)+Q1017</f>
        <v>0</v>
      </c>
      <c r="R1021" s="276">
        <f t="shared" si="240"/>
        <v>0</v>
      </c>
      <c r="S1021" s="276">
        <f t="shared" si="240"/>
        <v>1485</v>
      </c>
      <c r="T1021" s="276">
        <f t="shared" si="240"/>
        <v>-1485</v>
      </c>
      <c r="U1021" s="276">
        <f t="shared" si="240"/>
        <v>0</v>
      </c>
      <c r="V1021" s="276">
        <f t="shared" si="240"/>
        <v>0</v>
      </c>
      <c r="W1021" s="276">
        <f t="shared" si="240"/>
        <v>0</v>
      </c>
      <c r="X1021" s="313">
        <f>T1021-U1021-V1021-W1021</f>
        <v>-1485</v>
      </c>
    </row>
    <row r="1022" spans="2:24">
      <c r="B1022" s="660" t="s">
        <v>32</v>
      </c>
      <c r="C1022" s="186"/>
      <c r="I1022" s="219"/>
      <c r="J1022" s="221">
        <f>J1021</f>
        <v>1</v>
      </c>
      <c r="P1022"/>
    </row>
    <row r="1023" spans="2:24">
      <c r="B1023" s="392"/>
      <c r="C1023" s="392"/>
      <c r="D1023" s="393"/>
      <c r="E1023" s="392"/>
      <c r="F1023" s="392"/>
      <c r="G1023" s="392"/>
      <c r="H1023" s="392"/>
      <c r="I1023" s="394"/>
      <c r="J1023" s="221">
        <f>J1021</f>
        <v>1</v>
      </c>
      <c r="L1023" s="392"/>
      <c r="M1023" s="392"/>
      <c r="N1023" s="394"/>
      <c r="O1023" s="394"/>
      <c r="P1023" s="394"/>
      <c r="Q1023" s="392"/>
      <c r="R1023" s="392"/>
      <c r="S1023" s="394"/>
      <c r="T1023" s="394"/>
      <c r="U1023" s="392"/>
      <c r="V1023" s="394"/>
      <c r="W1023" s="394"/>
      <c r="X1023" s="394"/>
    </row>
    <row r="1024" spans="2:24" ht="18.75" hidden="1">
      <c r="B1024" s="402"/>
      <c r="C1024" s="402"/>
      <c r="D1024" s="402"/>
      <c r="E1024" s="402"/>
      <c r="F1024" s="402"/>
      <c r="G1024" s="402"/>
      <c r="H1024" s="402"/>
      <c r="I1024" s="484"/>
      <c r="J1024" s="440">
        <f>(IF(E1021&lt;&gt;0,$G$2,IF(I1021&lt;&gt;0,$G$2,"")))</f>
        <v>0</v>
      </c>
    </row>
    <row r="1025" spans="2:24" ht="18.75" hidden="1">
      <c r="B1025" s="402"/>
      <c r="C1025" s="402"/>
      <c r="D1025" s="474"/>
      <c r="E1025" s="402"/>
      <c r="F1025" s="402"/>
      <c r="G1025" s="402"/>
      <c r="H1025" s="402"/>
      <c r="I1025" s="484"/>
      <c r="J1025" s="440" t="str">
        <f>(IF(E1022&lt;&gt;0,$G$2,IF(I1022&lt;&gt;0,$G$2,"")))</f>
        <v/>
      </c>
    </row>
    <row r="1026" spans="2:24">
      <c r="E1026" s="278"/>
      <c r="F1026" s="278"/>
      <c r="G1026" s="278"/>
      <c r="H1026" s="278"/>
      <c r="I1026" s="282"/>
      <c r="J1026" s="221">
        <f>(IF($E1159&lt;&gt;0,$J$2,IF($I1159&lt;&gt;0,$J$2,"")))</f>
        <v>1</v>
      </c>
      <c r="L1026" s="278"/>
      <c r="M1026" s="278"/>
      <c r="N1026" s="282"/>
      <c r="O1026" s="282"/>
      <c r="P1026" s="282"/>
      <c r="Q1026" s="278"/>
      <c r="R1026" s="278"/>
      <c r="S1026" s="282"/>
      <c r="T1026" s="282"/>
      <c r="U1026" s="278"/>
      <c r="V1026" s="282"/>
      <c r="W1026" s="282"/>
    </row>
    <row r="1027" spans="2:24">
      <c r="C1027" s="227"/>
      <c r="D1027" s="228"/>
      <c r="E1027" s="278"/>
      <c r="F1027" s="278"/>
      <c r="G1027" s="278"/>
      <c r="H1027" s="278"/>
      <c r="I1027" s="282"/>
      <c r="J1027" s="221">
        <f>(IF($E1159&lt;&gt;0,$J$2,IF($I1159&lt;&gt;0,$J$2,"")))</f>
        <v>1</v>
      </c>
      <c r="L1027" s="278"/>
      <c r="M1027" s="278"/>
      <c r="N1027" s="282"/>
      <c r="O1027" s="282"/>
      <c r="P1027" s="282"/>
      <c r="Q1027" s="278"/>
      <c r="R1027" s="278"/>
      <c r="S1027" s="282"/>
      <c r="T1027" s="282"/>
      <c r="U1027" s="278"/>
      <c r="V1027" s="282"/>
      <c r="W1027" s="282"/>
    </row>
    <row r="1028" spans="2:24">
      <c r="B1028" s="942" t="str">
        <f>$B$7</f>
        <v>БЮДЖЕТ - НАЧАЛЕН ПЛАН
ПО ПЪЛНА ЕДИННА БЮДЖЕТНА КЛАСИФИКАЦИЯ</v>
      </c>
      <c r="C1028" s="943"/>
      <c r="D1028" s="943"/>
      <c r="E1028" s="278"/>
      <c r="F1028" s="278"/>
      <c r="G1028" s="278"/>
      <c r="H1028" s="278"/>
      <c r="I1028" s="282"/>
      <c r="J1028" s="221">
        <f>(IF($E1159&lt;&gt;0,$J$2,IF($I1159&lt;&gt;0,$J$2,"")))</f>
        <v>1</v>
      </c>
      <c r="L1028" s="278"/>
      <c r="M1028" s="278"/>
      <c r="N1028" s="282"/>
      <c r="O1028" s="282"/>
      <c r="P1028" s="282"/>
      <c r="Q1028" s="278"/>
      <c r="R1028" s="278"/>
      <c r="S1028" s="282"/>
      <c r="T1028" s="282"/>
      <c r="U1028" s="278"/>
      <c r="V1028" s="282"/>
      <c r="W1028" s="282"/>
    </row>
    <row r="1029" spans="2:24">
      <c r="C1029" s="227"/>
      <c r="D1029" s="228"/>
      <c r="E1029" s="279" t="s">
        <v>1677</v>
      </c>
      <c r="F1029" s="279" t="s">
        <v>1545</v>
      </c>
      <c r="G1029" s="278"/>
      <c r="H1029" s="278"/>
      <c r="I1029" s="282"/>
      <c r="J1029" s="221">
        <f>(IF($E1159&lt;&gt;0,$J$2,IF($I1159&lt;&gt;0,$J$2,"")))</f>
        <v>1</v>
      </c>
      <c r="L1029" s="278"/>
      <c r="M1029" s="278"/>
      <c r="N1029" s="282"/>
      <c r="O1029" s="282"/>
      <c r="P1029" s="282"/>
      <c r="Q1029" s="278"/>
      <c r="R1029" s="278"/>
      <c r="S1029" s="282"/>
      <c r="T1029" s="282"/>
      <c r="U1029" s="278"/>
      <c r="V1029" s="282"/>
      <c r="W1029" s="282"/>
    </row>
    <row r="1030" spans="2:24" ht="18.75">
      <c r="B1030" s="944" t="str">
        <f>$B$9</f>
        <v>ОУ"ХР.БОТЕВ"с.ЛЕВКА</v>
      </c>
      <c r="C1030" s="945"/>
      <c r="D1030" s="946"/>
      <c r="E1030" s="686">
        <f>$E$9</f>
        <v>44197</v>
      </c>
      <c r="F1030" s="687">
        <f>$F$9</f>
        <v>44561</v>
      </c>
      <c r="G1030" s="278"/>
      <c r="H1030" s="278"/>
      <c r="I1030" s="282"/>
      <c r="J1030" s="221">
        <f>(IF($E1159&lt;&gt;0,$J$2,IF($I1159&lt;&gt;0,$J$2,"")))</f>
        <v>1</v>
      </c>
      <c r="L1030" s="278"/>
      <c r="M1030" s="278"/>
      <c r="N1030" s="282"/>
      <c r="O1030" s="282"/>
      <c r="P1030" s="282"/>
      <c r="Q1030" s="278"/>
      <c r="R1030" s="278"/>
      <c r="S1030" s="282"/>
      <c r="T1030" s="282"/>
      <c r="U1030" s="278"/>
      <c r="V1030" s="282"/>
      <c r="W1030" s="282"/>
    </row>
    <row r="1031" spans="2:24">
      <c r="B1031" s="230" t="str">
        <f>$B$10</f>
        <v>(наименование на разпоредителя с бюджет)</v>
      </c>
      <c r="E1031" s="278"/>
      <c r="F1031" s="280">
        <f>$F$10</f>
        <v>0</v>
      </c>
      <c r="G1031" s="278"/>
      <c r="H1031" s="278"/>
      <c r="I1031" s="282"/>
      <c r="J1031" s="221">
        <f>(IF($E1159&lt;&gt;0,$J$2,IF($I1159&lt;&gt;0,$J$2,"")))</f>
        <v>1</v>
      </c>
      <c r="L1031" s="278"/>
      <c r="M1031" s="278"/>
      <c r="N1031" s="282"/>
      <c r="O1031" s="282"/>
      <c r="P1031" s="282"/>
      <c r="Q1031" s="278"/>
      <c r="R1031" s="278"/>
      <c r="S1031" s="282"/>
      <c r="T1031" s="282"/>
      <c r="U1031" s="278"/>
      <c r="V1031" s="282"/>
      <c r="W1031" s="282"/>
    </row>
    <row r="1032" spans="2:24">
      <c r="B1032" s="230"/>
      <c r="E1032" s="281"/>
      <c r="F1032" s="278"/>
      <c r="G1032" s="278"/>
      <c r="H1032" s="278"/>
      <c r="I1032" s="282"/>
      <c r="J1032" s="221">
        <f>(IF($E1159&lt;&gt;0,$J$2,IF($I1159&lt;&gt;0,$J$2,"")))</f>
        <v>1</v>
      </c>
      <c r="L1032" s="278"/>
      <c r="M1032" s="278"/>
      <c r="N1032" s="282"/>
      <c r="O1032" s="282"/>
      <c r="P1032" s="282"/>
      <c r="Q1032" s="278"/>
      <c r="R1032" s="278"/>
      <c r="S1032" s="282"/>
      <c r="T1032" s="282"/>
      <c r="U1032" s="278"/>
      <c r="V1032" s="282"/>
      <c r="W1032" s="282"/>
    </row>
    <row r="1033" spans="2:24" ht="19.5">
      <c r="B1033" s="916" t="str">
        <f>$B$12</f>
        <v>Свиленград</v>
      </c>
      <c r="C1033" s="917"/>
      <c r="D1033" s="918"/>
      <c r="E1033" s="229" t="s">
        <v>1678</v>
      </c>
      <c r="F1033" s="688" t="str">
        <f>$F$12</f>
        <v>7606</v>
      </c>
      <c r="G1033" s="278"/>
      <c r="H1033" s="278"/>
      <c r="I1033" s="282"/>
      <c r="J1033" s="221">
        <f>(IF($E1159&lt;&gt;0,$J$2,IF($I1159&lt;&gt;0,$J$2,"")))</f>
        <v>1</v>
      </c>
      <c r="L1033" s="278"/>
      <c r="M1033" s="278"/>
      <c r="N1033" s="282"/>
      <c r="O1033" s="282"/>
      <c r="P1033" s="282"/>
      <c r="Q1033" s="278"/>
      <c r="R1033" s="278"/>
      <c r="S1033" s="282"/>
      <c r="T1033" s="282"/>
      <c r="U1033" s="278"/>
      <c r="V1033" s="282"/>
      <c r="W1033" s="282"/>
    </row>
    <row r="1034" spans="2:24">
      <c r="B1034" s="689" t="str">
        <f>$B$13</f>
        <v>(наименование на първостепенния разпоредител с бюджет)</v>
      </c>
      <c r="E1034" s="281" t="s">
        <v>1679</v>
      </c>
      <c r="F1034" s="278"/>
      <c r="G1034" s="278"/>
      <c r="H1034" s="278"/>
      <c r="I1034" s="282"/>
      <c r="J1034" s="221">
        <f>(IF($E1159&lt;&gt;0,$J$2,IF($I1159&lt;&gt;0,$J$2,"")))</f>
        <v>1</v>
      </c>
      <c r="L1034" s="278"/>
      <c r="M1034" s="278"/>
      <c r="N1034" s="282"/>
      <c r="O1034" s="282"/>
      <c r="P1034" s="282"/>
      <c r="Q1034" s="278"/>
      <c r="R1034" s="278"/>
      <c r="S1034" s="282"/>
      <c r="T1034" s="282"/>
      <c r="U1034" s="278"/>
      <c r="V1034" s="282"/>
      <c r="W1034" s="282"/>
    </row>
    <row r="1035" spans="2:24" ht="18.75">
      <c r="B1035" s="230"/>
      <c r="D1035" s="441"/>
      <c r="E1035" s="277"/>
      <c r="F1035" s="277"/>
      <c r="G1035" s="277"/>
      <c r="H1035" s="277"/>
      <c r="I1035" s="384"/>
      <c r="J1035" s="221">
        <f>(IF($E1159&lt;&gt;0,$J$2,IF($I1159&lt;&gt;0,$J$2,"")))</f>
        <v>1</v>
      </c>
      <c r="L1035" s="278"/>
      <c r="M1035" s="278"/>
      <c r="N1035" s="282"/>
      <c r="O1035" s="282"/>
      <c r="P1035" s="282"/>
      <c r="Q1035" s="278"/>
      <c r="R1035" s="278"/>
      <c r="S1035" s="282"/>
      <c r="T1035" s="282"/>
      <c r="U1035" s="278"/>
      <c r="V1035" s="282"/>
      <c r="W1035" s="282"/>
    </row>
    <row r="1036" spans="2:24" ht="16.5" thickBot="1">
      <c r="C1036" s="227"/>
      <c r="D1036" s="228"/>
      <c r="E1036" s="278"/>
      <c r="F1036" s="281"/>
      <c r="G1036" s="281"/>
      <c r="H1036" s="281"/>
      <c r="I1036" s="284" t="s">
        <v>1680</v>
      </c>
      <c r="J1036" s="221">
        <f>(IF($E1159&lt;&gt;0,$J$2,IF($I1159&lt;&gt;0,$J$2,"")))</f>
        <v>1</v>
      </c>
      <c r="L1036" s="283" t="s">
        <v>91</v>
      </c>
      <c r="M1036" s="278"/>
      <c r="N1036" s="282"/>
      <c r="O1036" s="284" t="s">
        <v>1680</v>
      </c>
      <c r="P1036" s="282"/>
      <c r="Q1036" s="283" t="s">
        <v>92</v>
      </c>
      <c r="R1036" s="278"/>
      <c r="S1036" s="282"/>
      <c r="T1036" s="284" t="s">
        <v>1680</v>
      </c>
      <c r="U1036" s="278"/>
      <c r="V1036" s="282"/>
      <c r="W1036" s="284" t="s">
        <v>1680</v>
      </c>
    </row>
    <row r="1037" spans="2:24" ht="19.5" thickBot="1">
      <c r="B1037" s="782"/>
      <c r="C1037" s="783"/>
      <c r="D1037" s="784" t="s">
        <v>1071</v>
      </c>
      <c r="E1037" s="785"/>
      <c r="F1037" s="972" t="s">
        <v>1481</v>
      </c>
      <c r="G1037" s="973"/>
      <c r="H1037" s="974"/>
      <c r="I1037" s="975"/>
      <c r="J1037" s="221">
        <f>(IF($E1159&lt;&gt;0,$J$2,IF($I1159&lt;&gt;0,$J$2,"")))</f>
        <v>1</v>
      </c>
      <c r="L1037" s="931" t="s">
        <v>1800</v>
      </c>
      <c r="M1037" s="931" t="s">
        <v>1801</v>
      </c>
      <c r="N1037" s="924" t="s">
        <v>1802</v>
      </c>
      <c r="O1037" s="924" t="s">
        <v>93</v>
      </c>
      <c r="P1037" s="222"/>
      <c r="Q1037" s="924" t="s">
        <v>1803</v>
      </c>
      <c r="R1037" s="924" t="s">
        <v>1804</v>
      </c>
      <c r="S1037" s="924" t="s">
        <v>1815</v>
      </c>
      <c r="T1037" s="924" t="s">
        <v>94</v>
      </c>
      <c r="U1037" s="409" t="s">
        <v>95</v>
      </c>
      <c r="V1037" s="410"/>
      <c r="W1037" s="411"/>
      <c r="X1037" s="291"/>
    </row>
    <row r="1038" spans="2:24" ht="32.25" thickBot="1">
      <c r="B1038" s="786" t="s">
        <v>1596</v>
      </c>
      <c r="C1038" s="787" t="s">
        <v>1681</v>
      </c>
      <c r="D1038" s="788" t="s">
        <v>1072</v>
      </c>
      <c r="E1038" s="789"/>
      <c r="F1038" s="713" t="s">
        <v>1482</v>
      </c>
      <c r="G1038" s="713" t="s">
        <v>1483</v>
      </c>
      <c r="H1038" s="713" t="s">
        <v>1480</v>
      </c>
      <c r="I1038" s="713" t="s">
        <v>1065</v>
      </c>
      <c r="J1038" s="221">
        <f>(IF($E1159&lt;&gt;0,$J$2,IF($I1159&lt;&gt;0,$J$2,"")))</f>
        <v>1</v>
      </c>
      <c r="L1038" s="983"/>
      <c r="M1038" s="971"/>
      <c r="N1038" s="983"/>
      <c r="O1038" s="971"/>
      <c r="P1038" s="222"/>
      <c r="Q1038" s="980"/>
      <c r="R1038" s="980"/>
      <c r="S1038" s="980"/>
      <c r="T1038" s="980"/>
      <c r="U1038" s="412">
        <v>2021</v>
      </c>
      <c r="V1038" s="412">
        <v>2022</v>
      </c>
      <c r="W1038" s="412" t="s">
        <v>1805</v>
      </c>
      <c r="X1038" s="413" t="s">
        <v>96</v>
      </c>
    </row>
    <row r="1039" spans="2:24" ht="19.5" thickBot="1">
      <c r="B1039" s="612"/>
      <c r="C1039" s="397"/>
      <c r="D1039" s="295" t="s">
        <v>1260</v>
      </c>
      <c r="E1039" s="809"/>
      <c r="F1039" s="296"/>
      <c r="G1039" s="296"/>
      <c r="H1039" s="296"/>
      <c r="I1039" s="483"/>
      <c r="J1039" s="221">
        <f>(IF($E1159&lt;&gt;0,$J$2,IF($I1159&lt;&gt;0,$J$2,"")))</f>
        <v>1</v>
      </c>
      <c r="L1039" s="297" t="s">
        <v>97</v>
      </c>
      <c r="M1039" s="297" t="s">
        <v>98</v>
      </c>
      <c r="N1039" s="298" t="s">
        <v>99</v>
      </c>
      <c r="O1039" s="298" t="s">
        <v>100</v>
      </c>
      <c r="P1039" s="222"/>
      <c r="Q1039" s="610" t="s">
        <v>101</v>
      </c>
      <c r="R1039" s="610" t="s">
        <v>102</v>
      </c>
      <c r="S1039" s="610" t="s">
        <v>103</v>
      </c>
      <c r="T1039" s="610" t="s">
        <v>104</v>
      </c>
      <c r="U1039" s="610" t="s">
        <v>1042</v>
      </c>
      <c r="V1039" s="610" t="s">
        <v>1043</v>
      </c>
      <c r="W1039" s="610" t="s">
        <v>1044</v>
      </c>
      <c r="X1039" s="414" t="s">
        <v>1045</v>
      </c>
    </row>
    <row r="1040" spans="2:24" ht="132" thickBot="1">
      <c r="B1040" s="236"/>
      <c r="C1040" s="617" t="e">
        <f>VLOOKUP(D1040,OP_LIST2,2,FALSE)</f>
        <v>#N/A</v>
      </c>
      <c r="D1040" s="618" t="s">
        <v>954</v>
      </c>
      <c r="E1040" s="810"/>
      <c r="F1040" s="368"/>
      <c r="G1040" s="368"/>
      <c r="H1040" s="368"/>
      <c r="I1040" s="303"/>
      <c r="J1040" s="221">
        <f>(IF($E1159&lt;&gt;0,$J$2,IF($I1159&lt;&gt;0,$J$2,"")))</f>
        <v>1</v>
      </c>
      <c r="L1040" s="415" t="s">
        <v>1046</v>
      </c>
      <c r="M1040" s="415" t="s">
        <v>1046</v>
      </c>
      <c r="N1040" s="415" t="s">
        <v>1047</v>
      </c>
      <c r="O1040" s="415" t="s">
        <v>1048</v>
      </c>
      <c r="P1040" s="222"/>
      <c r="Q1040" s="415" t="s">
        <v>1046</v>
      </c>
      <c r="R1040" s="415" t="s">
        <v>1046</v>
      </c>
      <c r="S1040" s="415" t="s">
        <v>1073</v>
      </c>
      <c r="T1040" s="415" t="s">
        <v>1050</v>
      </c>
      <c r="U1040" s="415" t="s">
        <v>1046</v>
      </c>
      <c r="V1040" s="415" t="s">
        <v>1046</v>
      </c>
      <c r="W1040" s="415" t="s">
        <v>1046</v>
      </c>
      <c r="X1040" s="306" t="s">
        <v>1051</v>
      </c>
    </row>
    <row r="1041" spans="2:24" ht="19.5" thickBot="1">
      <c r="B1041" s="616"/>
      <c r="C1041" s="619">
        <f>VLOOKUP(D1042,EBK_DEIN2,2,FALSE)</f>
        <v>3389</v>
      </c>
      <c r="D1041" s="611" t="s">
        <v>1460</v>
      </c>
      <c r="E1041" s="811"/>
      <c r="F1041" s="368"/>
      <c r="G1041" s="368"/>
      <c r="H1041" s="368"/>
      <c r="I1041" s="303"/>
      <c r="J1041" s="221">
        <f>(IF($E1159&lt;&gt;0,$J$2,IF($I1159&lt;&gt;0,$J$2,"")))</f>
        <v>1</v>
      </c>
      <c r="L1041" s="416"/>
      <c r="M1041" s="416"/>
      <c r="N1041" s="344"/>
      <c r="O1041" s="417"/>
      <c r="P1041" s="222"/>
      <c r="Q1041" s="416"/>
      <c r="R1041" s="416"/>
      <c r="S1041" s="344"/>
      <c r="T1041" s="417"/>
      <c r="U1041" s="416"/>
      <c r="V1041" s="344"/>
      <c r="W1041" s="417"/>
      <c r="X1041" s="418"/>
    </row>
    <row r="1042" spans="2:24" ht="18.75">
      <c r="B1042" s="419"/>
      <c r="C1042" s="238"/>
      <c r="D1042" s="523" t="s">
        <v>745</v>
      </c>
      <c r="E1042" s="811"/>
      <c r="F1042" s="368"/>
      <c r="G1042" s="368"/>
      <c r="H1042" s="368"/>
      <c r="I1042" s="303"/>
      <c r="J1042" s="221">
        <f>(IF($E1159&lt;&gt;0,$J$2,IF($I1159&lt;&gt;0,$J$2,"")))</f>
        <v>1</v>
      </c>
      <c r="L1042" s="416"/>
      <c r="M1042" s="416"/>
      <c r="N1042" s="344"/>
      <c r="O1042" s="420">
        <f>SUMIF(O1045:O1046,"&lt;0")+SUMIF(O1048:O1052,"&lt;0")+SUMIF(O1054:O1061,"&lt;0")+SUMIF(O1063:O1079,"&lt;0")+SUMIF(O1085:O1089,"&lt;0")+SUMIF(O1091:O1096,"&lt;0")+SUMIF(O1099:O1105,"&lt;0")+SUMIF(O1112:O1113,"&lt;0")+SUMIF(O1116:O1121,"&lt;0")+SUMIF(O1123:O1128,"&lt;0")+SUMIF(O1132,"&lt;0")+SUMIF(O1134:O1140,"&lt;0")+SUMIF(O1142:O1144,"&lt;0")+SUMIF(O1146:O1149,"&lt;0")+SUMIF(O1151:O1152,"&lt;0")+SUMIF(O1155,"&lt;0")</f>
        <v>-13206</v>
      </c>
      <c r="P1042" s="222"/>
      <c r="Q1042" s="416"/>
      <c r="R1042" s="416"/>
      <c r="S1042" s="344"/>
      <c r="T1042" s="420">
        <f>SUMIF(T1045:T1046,"&lt;0")+SUMIF(T1048:T1052,"&lt;0")+SUMIF(T1054:T1061,"&lt;0")+SUMIF(T1063:T1079,"&lt;0")+SUMIF(T1085:T1089,"&lt;0")+SUMIF(T1091:T1096,"&lt;0")+SUMIF(T1099:T1105,"&lt;0")+SUMIF(T1112:T1113,"&lt;0")+SUMIF(T1116:T1121,"&lt;0")+SUMIF(T1123:T1128,"&lt;0")+SUMIF(T1132,"&lt;0")+SUMIF(T1134:T1140,"&lt;0")+SUMIF(T1142:T1144,"&lt;0")+SUMIF(T1146:T1149,"&lt;0")+SUMIF(T1151:T1152,"&lt;0")+SUMIF(T1155,"&lt;0")</f>
        <v>-6845</v>
      </c>
      <c r="U1042" s="416"/>
      <c r="V1042" s="344"/>
      <c r="W1042" s="417"/>
      <c r="X1042" s="308"/>
    </row>
    <row r="1043" spans="2:24" ht="19.5" thickBot="1">
      <c r="B1043" s="354"/>
      <c r="C1043" s="238"/>
      <c r="D1043" s="292" t="s">
        <v>1074</v>
      </c>
      <c r="E1043" s="811"/>
      <c r="F1043" s="368"/>
      <c r="G1043" s="368"/>
      <c r="H1043" s="368"/>
      <c r="I1043" s="303"/>
      <c r="J1043" s="221">
        <f>(IF($E1159&lt;&gt;0,$J$2,IF($I1159&lt;&gt;0,$J$2,"")))</f>
        <v>1</v>
      </c>
      <c r="L1043" s="416"/>
      <c r="M1043" s="416"/>
      <c r="N1043" s="344"/>
      <c r="O1043" s="417"/>
      <c r="P1043" s="222"/>
      <c r="Q1043" s="416"/>
      <c r="R1043" s="416"/>
      <c r="S1043" s="344"/>
      <c r="T1043" s="417"/>
      <c r="U1043" s="416"/>
      <c r="V1043" s="344"/>
      <c r="W1043" s="417"/>
      <c r="X1043" s="310"/>
    </row>
    <row r="1044" spans="2:24" ht="19.5" thickBot="1">
      <c r="B1044" s="790">
        <v>100</v>
      </c>
      <c r="C1044" s="976" t="s">
        <v>1261</v>
      </c>
      <c r="D1044" s="977"/>
      <c r="E1044" s="791"/>
      <c r="F1044" s="792">
        <f>SUM(F1045:F1046)</f>
        <v>5214</v>
      </c>
      <c r="G1044" s="793">
        <f>SUM(G1045:G1046)</f>
        <v>0</v>
      </c>
      <c r="H1044" s="793">
        <f>SUM(H1045:H1046)</f>
        <v>0</v>
      </c>
      <c r="I1044" s="793">
        <f>SUM(I1045:I1046)</f>
        <v>5214</v>
      </c>
      <c r="J1044" s="243">
        <f t="shared" ref="J1044:J1075" si="241">(IF($E1044&lt;&gt;0,$J$2,IF($I1044&lt;&gt;0,$J$2,"")))</f>
        <v>1</v>
      </c>
      <c r="K1044" s="244"/>
      <c r="L1044" s="311">
        <f>SUM(L1045:L1046)</f>
        <v>0</v>
      </c>
      <c r="M1044" s="312">
        <f>SUM(M1045:M1046)</f>
        <v>0</v>
      </c>
      <c r="N1044" s="421">
        <f>SUM(N1045:N1046)</f>
        <v>5214</v>
      </c>
      <c r="O1044" s="422">
        <f>SUM(O1045:O1046)</f>
        <v>-5214</v>
      </c>
      <c r="P1044" s="244"/>
      <c r="Q1044" s="815"/>
      <c r="R1044" s="816"/>
      <c r="S1044" s="817"/>
      <c r="T1044" s="816"/>
      <c r="U1044" s="816"/>
      <c r="V1044" s="816"/>
      <c r="W1044" s="818"/>
      <c r="X1044" s="313">
        <f t="shared" ref="X1044:X1075" si="242">T1044-U1044-V1044-W1044</f>
        <v>0</v>
      </c>
    </row>
    <row r="1045" spans="2:24" ht="19.5" thickBot="1">
      <c r="B1045" s="140"/>
      <c r="C1045" s="144">
        <v>101</v>
      </c>
      <c r="D1045" s="138" t="s">
        <v>1262</v>
      </c>
      <c r="E1045" s="812"/>
      <c r="F1045" s="449">
        <v>5214</v>
      </c>
      <c r="G1045" s="245"/>
      <c r="H1045" s="245"/>
      <c r="I1045" s="476">
        <f>F1045+G1045+H1045</f>
        <v>5214</v>
      </c>
      <c r="J1045" s="243">
        <f t="shared" si="241"/>
        <v>1</v>
      </c>
      <c r="K1045" s="244"/>
      <c r="L1045" s="423"/>
      <c r="M1045" s="252"/>
      <c r="N1045" s="315">
        <f>I1045</f>
        <v>5214</v>
      </c>
      <c r="O1045" s="424">
        <f>L1045+M1045-N1045</f>
        <v>-5214</v>
      </c>
      <c r="P1045" s="244"/>
      <c r="Q1045" s="771"/>
      <c r="R1045" s="775"/>
      <c r="S1045" s="775"/>
      <c r="T1045" s="775"/>
      <c r="U1045" s="775"/>
      <c r="V1045" s="775"/>
      <c r="W1045" s="819"/>
      <c r="X1045" s="313">
        <f t="shared" si="242"/>
        <v>0</v>
      </c>
    </row>
    <row r="1046" spans="2:24" ht="19.5" hidden="1" thickBot="1">
      <c r="B1046" s="140"/>
      <c r="C1046" s="137">
        <v>102</v>
      </c>
      <c r="D1046" s="139" t="s">
        <v>1263</v>
      </c>
      <c r="E1046" s="812"/>
      <c r="F1046" s="449"/>
      <c r="G1046" s="245"/>
      <c r="H1046" s="245"/>
      <c r="I1046" s="476">
        <f>F1046+G1046+H1046</f>
        <v>0</v>
      </c>
      <c r="J1046" s="243" t="str">
        <f t="shared" si="241"/>
        <v/>
      </c>
      <c r="K1046" s="244"/>
      <c r="L1046" s="423"/>
      <c r="M1046" s="252"/>
      <c r="N1046" s="315">
        <f>I1046</f>
        <v>0</v>
      </c>
      <c r="O1046" s="424">
        <f>L1046+M1046-N1046</f>
        <v>0</v>
      </c>
      <c r="P1046" s="244"/>
      <c r="Q1046" s="771"/>
      <c r="R1046" s="775"/>
      <c r="S1046" s="775"/>
      <c r="T1046" s="775"/>
      <c r="U1046" s="775"/>
      <c r="V1046" s="775"/>
      <c r="W1046" s="819"/>
      <c r="X1046" s="313">
        <f t="shared" si="242"/>
        <v>0</v>
      </c>
    </row>
    <row r="1047" spans="2:24" ht="19.5" thickBot="1">
      <c r="B1047" s="794">
        <v>200</v>
      </c>
      <c r="C1047" s="981" t="s">
        <v>1264</v>
      </c>
      <c r="D1047" s="981"/>
      <c r="E1047" s="795"/>
      <c r="F1047" s="796">
        <f>SUM(F1048:F1052)</f>
        <v>156</v>
      </c>
      <c r="G1047" s="797">
        <f>SUM(G1048:G1052)</f>
        <v>0</v>
      </c>
      <c r="H1047" s="797">
        <f>SUM(H1048:H1052)</f>
        <v>0</v>
      </c>
      <c r="I1047" s="797">
        <f>SUM(I1048:I1052)</f>
        <v>156</v>
      </c>
      <c r="J1047" s="243">
        <f t="shared" si="241"/>
        <v>1</v>
      </c>
      <c r="K1047" s="244"/>
      <c r="L1047" s="316">
        <f>SUM(L1048:L1052)</f>
        <v>0</v>
      </c>
      <c r="M1047" s="317">
        <f>SUM(M1048:M1052)</f>
        <v>0</v>
      </c>
      <c r="N1047" s="425">
        <f>SUM(N1048:N1052)</f>
        <v>156</v>
      </c>
      <c r="O1047" s="426">
        <f>SUM(O1048:O1052)</f>
        <v>-156</v>
      </c>
      <c r="P1047" s="244"/>
      <c r="Q1047" s="773"/>
      <c r="R1047" s="774"/>
      <c r="S1047" s="774"/>
      <c r="T1047" s="774"/>
      <c r="U1047" s="774"/>
      <c r="V1047" s="774"/>
      <c r="W1047" s="820"/>
      <c r="X1047" s="313">
        <f t="shared" si="242"/>
        <v>0</v>
      </c>
    </row>
    <row r="1048" spans="2:24" ht="19.5" hidden="1" thickBot="1">
      <c r="B1048" s="143"/>
      <c r="C1048" s="144">
        <v>201</v>
      </c>
      <c r="D1048" s="138" t="s">
        <v>1265</v>
      </c>
      <c r="E1048" s="812"/>
      <c r="F1048" s="449"/>
      <c r="G1048" s="245"/>
      <c r="H1048" s="245"/>
      <c r="I1048" s="476">
        <f>F1048+G1048+H1048</f>
        <v>0</v>
      </c>
      <c r="J1048" s="243" t="str">
        <f t="shared" si="241"/>
        <v/>
      </c>
      <c r="K1048" s="244"/>
      <c r="L1048" s="423"/>
      <c r="M1048" s="252"/>
      <c r="N1048" s="315">
        <f>I1048</f>
        <v>0</v>
      </c>
      <c r="O1048" s="424">
        <f>L1048+M1048-N1048</f>
        <v>0</v>
      </c>
      <c r="P1048" s="244"/>
      <c r="Q1048" s="771"/>
      <c r="R1048" s="775"/>
      <c r="S1048" s="775"/>
      <c r="T1048" s="775"/>
      <c r="U1048" s="775"/>
      <c r="V1048" s="775"/>
      <c r="W1048" s="819"/>
      <c r="X1048" s="313">
        <f t="shared" si="242"/>
        <v>0</v>
      </c>
    </row>
    <row r="1049" spans="2:24" ht="19.5" hidden="1" thickBot="1">
      <c r="B1049" s="136"/>
      <c r="C1049" s="137">
        <v>202</v>
      </c>
      <c r="D1049" s="145" t="s">
        <v>1266</v>
      </c>
      <c r="E1049" s="812"/>
      <c r="F1049" s="449"/>
      <c r="G1049" s="245"/>
      <c r="H1049" s="245"/>
      <c r="I1049" s="476">
        <f>F1049+G1049+H1049</f>
        <v>0</v>
      </c>
      <c r="J1049" s="243" t="str">
        <f t="shared" si="241"/>
        <v/>
      </c>
      <c r="K1049" s="244"/>
      <c r="L1049" s="423"/>
      <c r="M1049" s="252"/>
      <c r="N1049" s="315">
        <f>I1049</f>
        <v>0</v>
      </c>
      <c r="O1049" s="424">
        <f>L1049+M1049-N1049</f>
        <v>0</v>
      </c>
      <c r="P1049" s="244"/>
      <c r="Q1049" s="771"/>
      <c r="R1049" s="775"/>
      <c r="S1049" s="775"/>
      <c r="T1049" s="775"/>
      <c r="U1049" s="775"/>
      <c r="V1049" s="775"/>
      <c r="W1049" s="819"/>
      <c r="X1049" s="313">
        <f t="shared" si="242"/>
        <v>0</v>
      </c>
    </row>
    <row r="1050" spans="2:24" ht="32.25" thickBot="1">
      <c r="B1050" s="152"/>
      <c r="C1050" s="137">
        <v>205</v>
      </c>
      <c r="D1050" s="145" t="s">
        <v>911</v>
      </c>
      <c r="E1050" s="812"/>
      <c r="F1050" s="449">
        <v>156</v>
      </c>
      <c r="G1050" s="245"/>
      <c r="H1050" s="245"/>
      <c r="I1050" s="476">
        <f>F1050+G1050+H1050</f>
        <v>156</v>
      </c>
      <c r="J1050" s="243">
        <f t="shared" si="241"/>
        <v>1</v>
      </c>
      <c r="K1050" s="244"/>
      <c r="L1050" s="423"/>
      <c r="M1050" s="252"/>
      <c r="N1050" s="315">
        <f>I1050</f>
        <v>156</v>
      </c>
      <c r="O1050" s="424">
        <f>L1050+M1050-N1050</f>
        <v>-156</v>
      </c>
      <c r="P1050" s="244"/>
      <c r="Q1050" s="771"/>
      <c r="R1050" s="775"/>
      <c r="S1050" s="775"/>
      <c r="T1050" s="775"/>
      <c r="U1050" s="775"/>
      <c r="V1050" s="775"/>
      <c r="W1050" s="819"/>
      <c r="X1050" s="313">
        <f t="shared" si="242"/>
        <v>0</v>
      </c>
    </row>
    <row r="1051" spans="2:24" ht="19.5" hidden="1" thickBot="1">
      <c r="B1051" s="152"/>
      <c r="C1051" s="137">
        <v>208</v>
      </c>
      <c r="D1051" s="159" t="s">
        <v>912</v>
      </c>
      <c r="E1051" s="812"/>
      <c r="F1051" s="449"/>
      <c r="G1051" s="245"/>
      <c r="H1051" s="245"/>
      <c r="I1051" s="476">
        <f>F1051+G1051+H1051</f>
        <v>0</v>
      </c>
      <c r="J1051" s="243" t="str">
        <f t="shared" si="241"/>
        <v/>
      </c>
      <c r="K1051" s="244"/>
      <c r="L1051" s="423"/>
      <c r="M1051" s="252"/>
      <c r="N1051" s="315">
        <f>I1051</f>
        <v>0</v>
      </c>
      <c r="O1051" s="424">
        <f>L1051+M1051-N1051</f>
        <v>0</v>
      </c>
      <c r="P1051" s="244"/>
      <c r="Q1051" s="771"/>
      <c r="R1051" s="775"/>
      <c r="S1051" s="775"/>
      <c r="T1051" s="775"/>
      <c r="U1051" s="775"/>
      <c r="V1051" s="775"/>
      <c r="W1051" s="819"/>
      <c r="X1051" s="313">
        <f t="shared" si="242"/>
        <v>0</v>
      </c>
    </row>
    <row r="1052" spans="2:24" ht="19.5" hidden="1" thickBot="1">
      <c r="B1052" s="143"/>
      <c r="C1052" s="142">
        <v>209</v>
      </c>
      <c r="D1052" s="148" t="s">
        <v>913</v>
      </c>
      <c r="E1052" s="812"/>
      <c r="F1052" s="449"/>
      <c r="G1052" s="245"/>
      <c r="H1052" s="245"/>
      <c r="I1052" s="476">
        <f>F1052+G1052+H1052</f>
        <v>0</v>
      </c>
      <c r="J1052" s="243" t="str">
        <f t="shared" si="241"/>
        <v/>
      </c>
      <c r="K1052" s="244"/>
      <c r="L1052" s="423"/>
      <c r="M1052" s="252"/>
      <c r="N1052" s="315">
        <f>I1052</f>
        <v>0</v>
      </c>
      <c r="O1052" s="424">
        <f>L1052+M1052-N1052</f>
        <v>0</v>
      </c>
      <c r="P1052" s="244"/>
      <c r="Q1052" s="771"/>
      <c r="R1052" s="775"/>
      <c r="S1052" s="775"/>
      <c r="T1052" s="775"/>
      <c r="U1052" s="775"/>
      <c r="V1052" s="775"/>
      <c r="W1052" s="819"/>
      <c r="X1052" s="313">
        <f t="shared" si="242"/>
        <v>0</v>
      </c>
    </row>
    <row r="1053" spans="2:24" ht="19.5" thickBot="1">
      <c r="B1053" s="794">
        <v>500</v>
      </c>
      <c r="C1053" s="982" t="s">
        <v>207</v>
      </c>
      <c r="D1053" s="982"/>
      <c r="E1053" s="795"/>
      <c r="F1053" s="796">
        <f>SUM(F1054:F1060)</f>
        <v>991</v>
      </c>
      <c r="G1053" s="797">
        <f>SUM(G1054:G1060)</f>
        <v>0</v>
      </c>
      <c r="H1053" s="797">
        <f>SUM(H1054:H1060)</f>
        <v>0</v>
      </c>
      <c r="I1053" s="797">
        <f>SUM(I1054:I1060)</f>
        <v>991</v>
      </c>
      <c r="J1053" s="243">
        <f t="shared" si="241"/>
        <v>1</v>
      </c>
      <c r="K1053" s="244"/>
      <c r="L1053" s="316">
        <f>SUM(L1054:L1060)</f>
        <v>0</v>
      </c>
      <c r="M1053" s="317">
        <f>SUM(M1054:M1060)</f>
        <v>0</v>
      </c>
      <c r="N1053" s="425">
        <f>SUM(N1054:N1060)</f>
        <v>991</v>
      </c>
      <c r="O1053" s="426">
        <f>SUM(O1054:O1060)</f>
        <v>-991</v>
      </c>
      <c r="P1053" s="244"/>
      <c r="Q1053" s="773"/>
      <c r="R1053" s="774"/>
      <c r="S1053" s="775"/>
      <c r="T1053" s="774"/>
      <c r="U1053" s="774"/>
      <c r="V1053" s="774"/>
      <c r="W1053" s="820"/>
      <c r="X1053" s="313">
        <f t="shared" si="242"/>
        <v>0</v>
      </c>
    </row>
    <row r="1054" spans="2:24" ht="32.25" thickBot="1">
      <c r="B1054" s="143"/>
      <c r="C1054" s="160">
        <v>551</v>
      </c>
      <c r="D1054" s="456" t="s">
        <v>208</v>
      </c>
      <c r="E1054" s="812"/>
      <c r="F1054" s="449">
        <v>595</v>
      </c>
      <c r="G1054" s="245"/>
      <c r="H1054" s="245"/>
      <c r="I1054" s="476">
        <f t="shared" ref="I1054:I1061" si="243">F1054+G1054+H1054</f>
        <v>595</v>
      </c>
      <c r="J1054" s="243">
        <f t="shared" si="241"/>
        <v>1</v>
      </c>
      <c r="K1054" s="244"/>
      <c r="L1054" s="423"/>
      <c r="M1054" s="252"/>
      <c r="N1054" s="315">
        <f t="shared" ref="N1054:N1061" si="244">I1054</f>
        <v>595</v>
      </c>
      <c r="O1054" s="424">
        <f t="shared" ref="O1054:O1061" si="245">L1054+M1054-N1054</f>
        <v>-595</v>
      </c>
      <c r="P1054" s="244"/>
      <c r="Q1054" s="771"/>
      <c r="R1054" s="775"/>
      <c r="S1054" s="775"/>
      <c r="T1054" s="775"/>
      <c r="U1054" s="775"/>
      <c r="V1054" s="775"/>
      <c r="W1054" s="819"/>
      <c r="X1054" s="313">
        <f t="shared" si="242"/>
        <v>0</v>
      </c>
    </row>
    <row r="1055" spans="2:24" ht="19.5" hidden="1" thickBot="1">
      <c r="B1055" s="143"/>
      <c r="C1055" s="161">
        <v>552</v>
      </c>
      <c r="D1055" s="457" t="s">
        <v>209</v>
      </c>
      <c r="E1055" s="812"/>
      <c r="F1055" s="449"/>
      <c r="G1055" s="245"/>
      <c r="H1055" s="245"/>
      <c r="I1055" s="476">
        <f t="shared" si="243"/>
        <v>0</v>
      </c>
      <c r="J1055" s="243" t="str">
        <f t="shared" si="241"/>
        <v/>
      </c>
      <c r="K1055" s="244"/>
      <c r="L1055" s="423"/>
      <c r="M1055" s="252"/>
      <c r="N1055" s="315">
        <f t="shared" si="244"/>
        <v>0</v>
      </c>
      <c r="O1055" s="424">
        <f t="shared" si="245"/>
        <v>0</v>
      </c>
      <c r="P1055" s="244"/>
      <c r="Q1055" s="771"/>
      <c r="R1055" s="775"/>
      <c r="S1055" s="775"/>
      <c r="T1055" s="775"/>
      <c r="U1055" s="775"/>
      <c r="V1055" s="775"/>
      <c r="W1055" s="819"/>
      <c r="X1055" s="313">
        <f t="shared" si="242"/>
        <v>0</v>
      </c>
    </row>
    <row r="1056" spans="2:24" ht="19.5" hidden="1" thickBot="1">
      <c r="B1056" s="143"/>
      <c r="C1056" s="161">
        <v>558</v>
      </c>
      <c r="D1056" s="457" t="s">
        <v>1697</v>
      </c>
      <c r="E1056" s="812"/>
      <c r="F1056" s="700">
        <v>0</v>
      </c>
      <c r="G1056" s="700">
        <v>0</v>
      </c>
      <c r="H1056" s="700">
        <v>0</v>
      </c>
      <c r="I1056" s="476">
        <f t="shared" si="243"/>
        <v>0</v>
      </c>
      <c r="J1056" s="243" t="str">
        <f t="shared" si="241"/>
        <v/>
      </c>
      <c r="K1056" s="244"/>
      <c r="L1056" s="423"/>
      <c r="M1056" s="252"/>
      <c r="N1056" s="315">
        <f t="shared" si="244"/>
        <v>0</v>
      </c>
      <c r="O1056" s="424">
        <f t="shared" si="245"/>
        <v>0</v>
      </c>
      <c r="P1056" s="244"/>
      <c r="Q1056" s="771"/>
      <c r="R1056" s="775"/>
      <c r="S1056" s="775"/>
      <c r="T1056" s="775"/>
      <c r="U1056" s="775"/>
      <c r="V1056" s="775"/>
      <c r="W1056" s="819"/>
      <c r="X1056" s="313">
        <f t="shared" si="242"/>
        <v>0</v>
      </c>
    </row>
    <row r="1057" spans="2:24" ht="19.5" thickBot="1">
      <c r="B1057" s="143"/>
      <c r="C1057" s="161">
        <v>560</v>
      </c>
      <c r="D1057" s="458" t="s">
        <v>210</v>
      </c>
      <c r="E1057" s="812"/>
      <c r="F1057" s="449">
        <v>250</v>
      </c>
      <c r="G1057" s="245"/>
      <c r="H1057" s="245"/>
      <c r="I1057" s="476">
        <f t="shared" si="243"/>
        <v>250</v>
      </c>
      <c r="J1057" s="243">
        <f t="shared" si="241"/>
        <v>1</v>
      </c>
      <c r="K1057" s="244"/>
      <c r="L1057" s="423"/>
      <c r="M1057" s="252"/>
      <c r="N1057" s="315">
        <f t="shared" si="244"/>
        <v>250</v>
      </c>
      <c r="O1057" s="424">
        <f t="shared" si="245"/>
        <v>-250</v>
      </c>
      <c r="P1057" s="244"/>
      <c r="Q1057" s="771"/>
      <c r="R1057" s="775"/>
      <c r="S1057" s="775"/>
      <c r="T1057" s="775"/>
      <c r="U1057" s="775"/>
      <c r="V1057" s="775"/>
      <c r="W1057" s="819"/>
      <c r="X1057" s="313">
        <f t="shared" si="242"/>
        <v>0</v>
      </c>
    </row>
    <row r="1058" spans="2:24" ht="19.5" thickBot="1">
      <c r="B1058" s="143"/>
      <c r="C1058" s="161">
        <v>580</v>
      </c>
      <c r="D1058" s="457" t="s">
        <v>211</v>
      </c>
      <c r="E1058" s="812"/>
      <c r="F1058" s="449">
        <v>146</v>
      </c>
      <c r="G1058" s="245"/>
      <c r="H1058" s="245"/>
      <c r="I1058" s="476">
        <f t="shared" si="243"/>
        <v>146</v>
      </c>
      <c r="J1058" s="243">
        <f t="shared" si="241"/>
        <v>1</v>
      </c>
      <c r="K1058" s="244"/>
      <c r="L1058" s="423"/>
      <c r="M1058" s="252"/>
      <c r="N1058" s="315">
        <f t="shared" si="244"/>
        <v>146</v>
      </c>
      <c r="O1058" s="424">
        <f t="shared" si="245"/>
        <v>-146</v>
      </c>
      <c r="P1058" s="244"/>
      <c r="Q1058" s="771"/>
      <c r="R1058" s="775"/>
      <c r="S1058" s="775"/>
      <c r="T1058" s="775"/>
      <c r="U1058" s="775"/>
      <c r="V1058" s="775"/>
      <c r="W1058" s="819"/>
      <c r="X1058" s="313">
        <f t="shared" si="242"/>
        <v>0</v>
      </c>
    </row>
    <row r="1059" spans="2:24" ht="19.5" hidden="1" thickBot="1">
      <c r="B1059" s="143"/>
      <c r="C1059" s="161">
        <v>588</v>
      </c>
      <c r="D1059" s="457" t="s">
        <v>1702</v>
      </c>
      <c r="E1059" s="812"/>
      <c r="F1059" s="700">
        <v>0</v>
      </c>
      <c r="G1059" s="700">
        <v>0</v>
      </c>
      <c r="H1059" s="700">
        <v>0</v>
      </c>
      <c r="I1059" s="476">
        <f t="shared" si="243"/>
        <v>0</v>
      </c>
      <c r="J1059" s="243" t="str">
        <f t="shared" si="241"/>
        <v/>
      </c>
      <c r="K1059" s="244"/>
      <c r="L1059" s="423"/>
      <c r="M1059" s="252"/>
      <c r="N1059" s="315">
        <f t="shared" si="244"/>
        <v>0</v>
      </c>
      <c r="O1059" s="424">
        <f t="shared" si="245"/>
        <v>0</v>
      </c>
      <c r="P1059" s="244"/>
      <c r="Q1059" s="771"/>
      <c r="R1059" s="775"/>
      <c r="S1059" s="775"/>
      <c r="T1059" s="775"/>
      <c r="U1059" s="775"/>
      <c r="V1059" s="775"/>
      <c r="W1059" s="819"/>
      <c r="X1059" s="313">
        <f t="shared" si="242"/>
        <v>0</v>
      </c>
    </row>
    <row r="1060" spans="2:24" ht="32.25" hidden="1" thickBot="1">
      <c r="B1060" s="143"/>
      <c r="C1060" s="162">
        <v>590</v>
      </c>
      <c r="D1060" s="459" t="s">
        <v>212</v>
      </c>
      <c r="E1060" s="812"/>
      <c r="F1060" s="449"/>
      <c r="G1060" s="245"/>
      <c r="H1060" s="245"/>
      <c r="I1060" s="476">
        <f t="shared" si="243"/>
        <v>0</v>
      </c>
      <c r="J1060" s="243" t="str">
        <f t="shared" si="241"/>
        <v/>
      </c>
      <c r="K1060" s="244"/>
      <c r="L1060" s="423"/>
      <c r="M1060" s="252"/>
      <c r="N1060" s="315">
        <f t="shared" si="244"/>
        <v>0</v>
      </c>
      <c r="O1060" s="424">
        <f t="shared" si="245"/>
        <v>0</v>
      </c>
      <c r="P1060" s="244"/>
      <c r="Q1060" s="771"/>
      <c r="R1060" s="775"/>
      <c r="S1060" s="775"/>
      <c r="T1060" s="775"/>
      <c r="U1060" s="775"/>
      <c r="V1060" s="775"/>
      <c r="W1060" s="819"/>
      <c r="X1060" s="313">
        <f t="shared" si="242"/>
        <v>0</v>
      </c>
    </row>
    <row r="1061" spans="2:24" ht="19.5" hidden="1" thickBot="1">
      <c r="B1061" s="794">
        <v>800</v>
      </c>
      <c r="C1061" s="982" t="s">
        <v>1075</v>
      </c>
      <c r="D1061" s="982"/>
      <c r="E1061" s="795"/>
      <c r="F1061" s="798"/>
      <c r="G1061" s="799"/>
      <c r="H1061" s="799"/>
      <c r="I1061" s="800">
        <f t="shared" si="243"/>
        <v>0</v>
      </c>
      <c r="J1061" s="243" t="str">
        <f t="shared" si="241"/>
        <v/>
      </c>
      <c r="K1061" s="244"/>
      <c r="L1061" s="428"/>
      <c r="M1061" s="254"/>
      <c r="N1061" s="315">
        <f t="shared" si="244"/>
        <v>0</v>
      </c>
      <c r="O1061" s="424">
        <f t="shared" si="245"/>
        <v>0</v>
      </c>
      <c r="P1061" s="244"/>
      <c r="Q1061" s="773"/>
      <c r="R1061" s="774"/>
      <c r="S1061" s="775"/>
      <c r="T1061" s="775"/>
      <c r="U1061" s="774"/>
      <c r="V1061" s="775"/>
      <c r="W1061" s="819"/>
      <c r="X1061" s="313">
        <f t="shared" si="242"/>
        <v>0</v>
      </c>
    </row>
    <row r="1062" spans="2:24" ht="19.5" thickBot="1">
      <c r="B1062" s="794">
        <v>1000</v>
      </c>
      <c r="C1062" s="979" t="s">
        <v>214</v>
      </c>
      <c r="D1062" s="979"/>
      <c r="E1062" s="795"/>
      <c r="F1062" s="796">
        <f>SUM(F1063:F1079)</f>
        <v>6845</v>
      </c>
      <c r="G1062" s="797">
        <f>SUM(G1063:G1079)</f>
        <v>0</v>
      </c>
      <c r="H1062" s="797">
        <f>SUM(H1063:H1079)</f>
        <v>0</v>
      </c>
      <c r="I1062" s="797">
        <f>SUM(I1063:I1079)</f>
        <v>6845</v>
      </c>
      <c r="J1062" s="243">
        <f t="shared" si="241"/>
        <v>1</v>
      </c>
      <c r="K1062" s="244"/>
      <c r="L1062" s="316">
        <f>SUM(L1063:L1079)</f>
        <v>0</v>
      </c>
      <c r="M1062" s="317">
        <f>SUM(M1063:M1079)</f>
        <v>0</v>
      </c>
      <c r="N1062" s="425">
        <f>SUM(N1063:N1079)</f>
        <v>6845</v>
      </c>
      <c r="O1062" s="426">
        <f>SUM(O1063:O1079)</f>
        <v>-6845</v>
      </c>
      <c r="P1062" s="244"/>
      <c r="Q1062" s="316">
        <f t="shared" ref="Q1062:W1062" si="246">SUM(Q1063:Q1079)</f>
        <v>0</v>
      </c>
      <c r="R1062" s="317">
        <f t="shared" si="246"/>
        <v>0</v>
      </c>
      <c r="S1062" s="317">
        <f t="shared" si="246"/>
        <v>6845</v>
      </c>
      <c r="T1062" s="317">
        <f t="shared" si="246"/>
        <v>-6845</v>
      </c>
      <c r="U1062" s="317">
        <f t="shared" si="246"/>
        <v>0</v>
      </c>
      <c r="V1062" s="317">
        <f t="shared" si="246"/>
        <v>0</v>
      </c>
      <c r="W1062" s="426">
        <f t="shared" si="246"/>
        <v>0</v>
      </c>
      <c r="X1062" s="313">
        <f t="shared" si="242"/>
        <v>-6845</v>
      </c>
    </row>
    <row r="1063" spans="2:24" ht="19.5" hidden="1" thickBot="1">
      <c r="B1063" s="136"/>
      <c r="C1063" s="144">
        <v>1011</v>
      </c>
      <c r="D1063" s="163" t="s">
        <v>215</v>
      </c>
      <c r="E1063" s="812"/>
      <c r="F1063" s="449"/>
      <c r="G1063" s="245"/>
      <c r="H1063" s="245"/>
      <c r="I1063" s="476">
        <f t="shared" ref="I1063:I1079" si="247">F1063+G1063+H1063</f>
        <v>0</v>
      </c>
      <c r="J1063" s="243" t="str">
        <f t="shared" si="241"/>
        <v/>
      </c>
      <c r="K1063" s="244"/>
      <c r="L1063" s="423"/>
      <c r="M1063" s="252"/>
      <c r="N1063" s="315">
        <f t="shared" ref="N1063:N1079" si="248">I1063</f>
        <v>0</v>
      </c>
      <c r="O1063" s="424">
        <f t="shared" ref="O1063:O1079" si="249">L1063+M1063-N1063</f>
        <v>0</v>
      </c>
      <c r="P1063" s="244"/>
      <c r="Q1063" s="423"/>
      <c r="R1063" s="252"/>
      <c r="S1063" s="429">
        <f t="shared" ref="S1063:S1070" si="250">+IF(+(L1063+M1063)&gt;=I1063,+M1063,+(+I1063-L1063))</f>
        <v>0</v>
      </c>
      <c r="T1063" s="315">
        <f t="shared" ref="T1063:T1070" si="251">Q1063+R1063-S1063</f>
        <v>0</v>
      </c>
      <c r="U1063" s="252"/>
      <c r="V1063" s="252"/>
      <c r="W1063" s="253"/>
      <c r="X1063" s="313">
        <f t="shared" si="242"/>
        <v>0</v>
      </c>
    </row>
    <row r="1064" spans="2:24" ht="19.5" hidden="1" thickBot="1">
      <c r="B1064" s="136"/>
      <c r="C1064" s="137">
        <v>1012</v>
      </c>
      <c r="D1064" s="145" t="s">
        <v>216</v>
      </c>
      <c r="E1064" s="812"/>
      <c r="F1064" s="449"/>
      <c r="G1064" s="245"/>
      <c r="H1064" s="245"/>
      <c r="I1064" s="476">
        <f t="shared" si="247"/>
        <v>0</v>
      </c>
      <c r="J1064" s="243" t="str">
        <f t="shared" si="241"/>
        <v/>
      </c>
      <c r="K1064" s="244"/>
      <c r="L1064" s="423"/>
      <c r="M1064" s="252"/>
      <c r="N1064" s="315">
        <f t="shared" si="248"/>
        <v>0</v>
      </c>
      <c r="O1064" s="424">
        <f t="shared" si="249"/>
        <v>0</v>
      </c>
      <c r="P1064" s="244"/>
      <c r="Q1064" s="423"/>
      <c r="R1064" s="252"/>
      <c r="S1064" s="429">
        <f t="shared" si="250"/>
        <v>0</v>
      </c>
      <c r="T1064" s="315">
        <f t="shared" si="251"/>
        <v>0</v>
      </c>
      <c r="U1064" s="252"/>
      <c r="V1064" s="252"/>
      <c r="W1064" s="253"/>
      <c r="X1064" s="313">
        <f t="shared" si="242"/>
        <v>0</v>
      </c>
    </row>
    <row r="1065" spans="2:24" ht="19.5" thickBot="1">
      <c r="B1065" s="136"/>
      <c r="C1065" s="137">
        <v>1013</v>
      </c>
      <c r="D1065" s="145" t="s">
        <v>217</v>
      </c>
      <c r="E1065" s="812"/>
      <c r="F1065" s="449">
        <v>400</v>
      </c>
      <c r="G1065" s="245"/>
      <c r="H1065" s="245"/>
      <c r="I1065" s="476">
        <f t="shared" si="247"/>
        <v>400</v>
      </c>
      <c r="J1065" s="243">
        <f t="shared" si="241"/>
        <v>1</v>
      </c>
      <c r="K1065" s="244"/>
      <c r="L1065" s="423"/>
      <c r="M1065" s="252"/>
      <c r="N1065" s="315">
        <f t="shared" si="248"/>
        <v>400</v>
      </c>
      <c r="O1065" s="424">
        <f t="shared" si="249"/>
        <v>-400</v>
      </c>
      <c r="P1065" s="244"/>
      <c r="Q1065" s="423"/>
      <c r="R1065" s="252"/>
      <c r="S1065" s="429">
        <f t="shared" si="250"/>
        <v>400</v>
      </c>
      <c r="T1065" s="315">
        <f t="shared" si="251"/>
        <v>-400</v>
      </c>
      <c r="U1065" s="252"/>
      <c r="V1065" s="252"/>
      <c r="W1065" s="253"/>
      <c r="X1065" s="313">
        <f t="shared" si="242"/>
        <v>-400</v>
      </c>
    </row>
    <row r="1066" spans="2:24" ht="19.5" hidden="1" thickBot="1">
      <c r="B1066" s="136"/>
      <c r="C1066" s="137">
        <v>1014</v>
      </c>
      <c r="D1066" s="145" t="s">
        <v>218</v>
      </c>
      <c r="E1066" s="812"/>
      <c r="F1066" s="449"/>
      <c r="G1066" s="245"/>
      <c r="H1066" s="245"/>
      <c r="I1066" s="476">
        <f t="shared" si="247"/>
        <v>0</v>
      </c>
      <c r="J1066" s="243" t="str">
        <f t="shared" si="241"/>
        <v/>
      </c>
      <c r="K1066" s="244"/>
      <c r="L1066" s="423"/>
      <c r="M1066" s="252"/>
      <c r="N1066" s="315">
        <f t="shared" si="248"/>
        <v>0</v>
      </c>
      <c r="O1066" s="424">
        <f t="shared" si="249"/>
        <v>0</v>
      </c>
      <c r="P1066" s="244"/>
      <c r="Q1066" s="423"/>
      <c r="R1066" s="252"/>
      <c r="S1066" s="429">
        <f t="shared" si="250"/>
        <v>0</v>
      </c>
      <c r="T1066" s="315">
        <f t="shared" si="251"/>
        <v>0</v>
      </c>
      <c r="U1066" s="252"/>
      <c r="V1066" s="252"/>
      <c r="W1066" s="253"/>
      <c r="X1066" s="313">
        <f t="shared" si="242"/>
        <v>0</v>
      </c>
    </row>
    <row r="1067" spans="2:24" ht="19.5" thickBot="1">
      <c r="B1067" s="136"/>
      <c r="C1067" s="137">
        <v>1015</v>
      </c>
      <c r="D1067" s="145" t="s">
        <v>219</v>
      </c>
      <c r="E1067" s="812"/>
      <c r="F1067" s="449">
        <v>1000</v>
      </c>
      <c r="G1067" s="245"/>
      <c r="H1067" s="245"/>
      <c r="I1067" s="476">
        <f t="shared" si="247"/>
        <v>1000</v>
      </c>
      <c r="J1067" s="243">
        <f t="shared" si="241"/>
        <v>1</v>
      </c>
      <c r="K1067" s="244"/>
      <c r="L1067" s="423"/>
      <c r="M1067" s="252"/>
      <c r="N1067" s="315">
        <f t="shared" si="248"/>
        <v>1000</v>
      </c>
      <c r="O1067" s="424">
        <f t="shared" si="249"/>
        <v>-1000</v>
      </c>
      <c r="P1067" s="244"/>
      <c r="Q1067" s="423"/>
      <c r="R1067" s="252"/>
      <c r="S1067" s="429">
        <f t="shared" si="250"/>
        <v>1000</v>
      </c>
      <c r="T1067" s="315">
        <f t="shared" si="251"/>
        <v>-1000</v>
      </c>
      <c r="U1067" s="252"/>
      <c r="V1067" s="252"/>
      <c r="W1067" s="253"/>
      <c r="X1067" s="313">
        <f t="shared" si="242"/>
        <v>-1000</v>
      </c>
    </row>
    <row r="1068" spans="2:24" ht="19.5" thickBot="1">
      <c r="B1068" s="136"/>
      <c r="C1068" s="137">
        <v>1016</v>
      </c>
      <c r="D1068" s="145" t="s">
        <v>220</v>
      </c>
      <c r="E1068" s="812"/>
      <c r="F1068" s="449">
        <v>4445</v>
      </c>
      <c r="G1068" s="245"/>
      <c r="H1068" s="245"/>
      <c r="I1068" s="476">
        <f t="shared" si="247"/>
        <v>4445</v>
      </c>
      <c r="J1068" s="243">
        <f t="shared" si="241"/>
        <v>1</v>
      </c>
      <c r="K1068" s="244"/>
      <c r="L1068" s="423"/>
      <c r="M1068" s="252"/>
      <c r="N1068" s="315">
        <f t="shared" si="248"/>
        <v>4445</v>
      </c>
      <c r="O1068" s="424">
        <f t="shared" si="249"/>
        <v>-4445</v>
      </c>
      <c r="P1068" s="244"/>
      <c r="Q1068" s="423"/>
      <c r="R1068" s="252"/>
      <c r="S1068" s="429">
        <f t="shared" si="250"/>
        <v>4445</v>
      </c>
      <c r="T1068" s="315">
        <f t="shared" si="251"/>
        <v>-4445</v>
      </c>
      <c r="U1068" s="252"/>
      <c r="V1068" s="252"/>
      <c r="W1068" s="253"/>
      <c r="X1068" s="313">
        <f t="shared" si="242"/>
        <v>-4445</v>
      </c>
    </row>
    <row r="1069" spans="2:24" ht="19.5" thickBot="1">
      <c r="B1069" s="140"/>
      <c r="C1069" s="164">
        <v>1020</v>
      </c>
      <c r="D1069" s="165" t="s">
        <v>221</v>
      </c>
      <c r="E1069" s="812"/>
      <c r="F1069" s="449">
        <v>1000</v>
      </c>
      <c r="G1069" s="245"/>
      <c r="H1069" s="245"/>
      <c r="I1069" s="476">
        <f t="shared" si="247"/>
        <v>1000</v>
      </c>
      <c r="J1069" s="243">
        <f t="shared" si="241"/>
        <v>1</v>
      </c>
      <c r="K1069" s="244"/>
      <c r="L1069" s="423"/>
      <c r="M1069" s="252"/>
      <c r="N1069" s="315">
        <f t="shared" si="248"/>
        <v>1000</v>
      </c>
      <c r="O1069" s="424">
        <f t="shared" si="249"/>
        <v>-1000</v>
      </c>
      <c r="P1069" s="244"/>
      <c r="Q1069" s="423"/>
      <c r="R1069" s="252"/>
      <c r="S1069" s="429">
        <f t="shared" si="250"/>
        <v>1000</v>
      </c>
      <c r="T1069" s="315">
        <f t="shared" si="251"/>
        <v>-1000</v>
      </c>
      <c r="U1069" s="252"/>
      <c r="V1069" s="252"/>
      <c r="W1069" s="253"/>
      <c r="X1069" s="313">
        <f t="shared" si="242"/>
        <v>-1000</v>
      </c>
    </row>
    <row r="1070" spans="2:24" ht="19.5" hidden="1" thickBot="1">
      <c r="B1070" s="136"/>
      <c r="C1070" s="137">
        <v>1030</v>
      </c>
      <c r="D1070" s="145" t="s">
        <v>222</v>
      </c>
      <c r="E1070" s="812"/>
      <c r="F1070" s="449"/>
      <c r="G1070" s="245"/>
      <c r="H1070" s="245"/>
      <c r="I1070" s="476">
        <f t="shared" si="247"/>
        <v>0</v>
      </c>
      <c r="J1070" s="243" t="str">
        <f t="shared" si="241"/>
        <v/>
      </c>
      <c r="K1070" s="244"/>
      <c r="L1070" s="423"/>
      <c r="M1070" s="252"/>
      <c r="N1070" s="315">
        <f t="shared" si="248"/>
        <v>0</v>
      </c>
      <c r="O1070" s="424">
        <f t="shared" si="249"/>
        <v>0</v>
      </c>
      <c r="P1070" s="244"/>
      <c r="Q1070" s="423"/>
      <c r="R1070" s="252"/>
      <c r="S1070" s="429">
        <f t="shared" si="250"/>
        <v>0</v>
      </c>
      <c r="T1070" s="315">
        <f t="shared" si="251"/>
        <v>0</v>
      </c>
      <c r="U1070" s="252"/>
      <c r="V1070" s="252"/>
      <c r="W1070" s="253"/>
      <c r="X1070" s="313">
        <f t="shared" si="242"/>
        <v>0</v>
      </c>
    </row>
    <row r="1071" spans="2:24" ht="19.5" hidden="1" thickBot="1">
      <c r="B1071" s="136"/>
      <c r="C1071" s="164">
        <v>1051</v>
      </c>
      <c r="D1071" s="167" t="s">
        <v>223</v>
      </c>
      <c r="E1071" s="812"/>
      <c r="F1071" s="449"/>
      <c r="G1071" s="245"/>
      <c r="H1071" s="245"/>
      <c r="I1071" s="476">
        <f t="shared" si="247"/>
        <v>0</v>
      </c>
      <c r="J1071" s="243" t="str">
        <f t="shared" si="241"/>
        <v/>
      </c>
      <c r="K1071" s="244"/>
      <c r="L1071" s="423"/>
      <c r="M1071" s="252"/>
      <c r="N1071" s="315">
        <f t="shared" si="248"/>
        <v>0</v>
      </c>
      <c r="O1071" s="424">
        <f t="shared" si="249"/>
        <v>0</v>
      </c>
      <c r="P1071" s="244"/>
      <c r="Q1071" s="771"/>
      <c r="R1071" s="775"/>
      <c r="S1071" s="775"/>
      <c r="T1071" s="775"/>
      <c r="U1071" s="775"/>
      <c r="V1071" s="775"/>
      <c r="W1071" s="819"/>
      <c r="X1071" s="313">
        <f t="shared" si="242"/>
        <v>0</v>
      </c>
    </row>
    <row r="1072" spans="2:24" ht="19.5" hidden="1" thickBot="1">
      <c r="B1072" s="136"/>
      <c r="C1072" s="137">
        <v>1052</v>
      </c>
      <c r="D1072" s="145" t="s">
        <v>224</v>
      </c>
      <c r="E1072" s="812"/>
      <c r="F1072" s="449"/>
      <c r="G1072" s="245"/>
      <c r="H1072" s="245"/>
      <c r="I1072" s="476">
        <f t="shared" si="247"/>
        <v>0</v>
      </c>
      <c r="J1072" s="243" t="str">
        <f t="shared" si="241"/>
        <v/>
      </c>
      <c r="K1072" s="244"/>
      <c r="L1072" s="423"/>
      <c r="M1072" s="252"/>
      <c r="N1072" s="315">
        <f t="shared" si="248"/>
        <v>0</v>
      </c>
      <c r="O1072" s="424">
        <f t="shared" si="249"/>
        <v>0</v>
      </c>
      <c r="P1072" s="244"/>
      <c r="Q1072" s="771"/>
      <c r="R1072" s="775"/>
      <c r="S1072" s="775"/>
      <c r="T1072" s="775"/>
      <c r="U1072" s="775"/>
      <c r="V1072" s="775"/>
      <c r="W1072" s="819"/>
      <c r="X1072" s="313">
        <f t="shared" si="242"/>
        <v>0</v>
      </c>
    </row>
    <row r="1073" spans="2:24" ht="19.5" hidden="1" thickBot="1">
      <c r="B1073" s="136"/>
      <c r="C1073" s="168">
        <v>1053</v>
      </c>
      <c r="D1073" s="169" t="s">
        <v>1703</v>
      </c>
      <c r="E1073" s="812"/>
      <c r="F1073" s="449"/>
      <c r="G1073" s="245"/>
      <c r="H1073" s="245"/>
      <c r="I1073" s="476">
        <f t="shared" si="247"/>
        <v>0</v>
      </c>
      <c r="J1073" s="243" t="str">
        <f t="shared" si="241"/>
        <v/>
      </c>
      <c r="K1073" s="244"/>
      <c r="L1073" s="423"/>
      <c r="M1073" s="252"/>
      <c r="N1073" s="315">
        <f t="shared" si="248"/>
        <v>0</v>
      </c>
      <c r="O1073" s="424">
        <f t="shared" si="249"/>
        <v>0</v>
      </c>
      <c r="P1073" s="244"/>
      <c r="Q1073" s="771"/>
      <c r="R1073" s="775"/>
      <c r="S1073" s="775"/>
      <c r="T1073" s="775"/>
      <c r="U1073" s="775"/>
      <c r="V1073" s="775"/>
      <c r="W1073" s="819"/>
      <c r="X1073" s="313">
        <f t="shared" si="242"/>
        <v>0</v>
      </c>
    </row>
    <row r="1074" spans="2:24" ht="19.5" hidden="1" thickBot="1">
      <c r="B1074" s="136"/>
      <c r="C1074" s="137">
        <v>1062</v>
      </c>
      <c r="D1074" s="139" t="s">
        <v>225</v>
      </c>
      <c r="E1074" s="812"/>
      <c r="F1074" s="449"/>
      <c r="G1074" s="245"/>
      <c r="H1074" s="245"/>
      <c r="I1074" s="476">
        <f t="shared" si="247"/>
        <v>0</v>
      </c>
      <c r="J1074" s="243" t="str">
        <f t="shared" si="241"/>
        <v/>
      </c>
      <c r="K1074" s="244"/>
      <c r="L1074" s="423"/>
      <c r="M1074" s="252"/>
      <c r="N1074" s="315">
        <f t="shared" si="248"/>
        <v>0</v>
      </c>
      <c r="O1074" s="424">
        <f t="shared" si="249"/>
        <v>0</v>
      </c>
      <c r="P1074" s="244"/>
      <c r="Q1074" s="423"/>
      <c r="R1074" s="252"/>
      <c r="S1074" s="429">
        <f>+IF(+(L1074+M1074)&gt;=I1074,+M1074,+(+I1074-L1074))</f>
        <v>0</v>
      </c>
      <c r="T1074" s="315">
        <f>Q1074+R1074-S1074</f>
        <v>0</v>
      </c>
      <c r="U1074" s="252"/>
      <c r="V1074" s="252"/>
      <c r="W1074" s="253"/>
      <c r="X1074" s="313">
        <f t="shared" si="242"/>
        <v>0</v>
      </c>
    </row>
    <row r="1075" spans="2:24" ht="19.5" hidden="1" thickBot="1">
      <c r="B1075" s="136"/>
      <c r="C1075" s="137">
        <v>1063</v>
      </c>
      <c r="D1075" s="139" t="s">
        <v>226</v>
      </c>
      <c r="E1075" s="812"/>
      <c r="F1075" s="449"/>
      <c r="G1075" s="245"/>
      <c r="H1075" s="245"/>
      <c r="I1075" s="476">
        <f t="shared" si="247"/>
        <v>0</v>
      </c>
      <c r="J1075" s="243" t="str">
        <f t="shared" si="241"/>
        <v/>
      </c>
      <c r="K1075" s="244"/>
      <c r="L1075" s="423"/>
      <c r="M1075" s="252"/>
      <c r="N1075" s="315">
        <f t="shared" si="248"/>
        <v>0</v>
      </c>
      <c r="O1075" s="424">
        <f t="shared" si="249"/>
        <v>0</v>
      </c>
      <c r="P1075" s="244"/>
      <c r="Q1075" s="771"/>
      <c r="R1075" s="775"/>
      <c r="S1075" s="775"/>
      <c r="T1075" s="775"/>
      <c r="U1075" s="775"/>
      <c r="V1075" s="775"/>
      <c r="W1075" s="819"/>
      <c r="X1075" s="313">
        <f t="shared" si="242"/>
        <v>0</v>
      </c>
    </row>
    <row r="1076" spans="2:24" ht="19.5" hidden="1" thickBot="1">
      <c r="B1076" s="136"/>
      <c r="C1076" s="168">
        <v>1069</v>
      </c>
      <c r="D1076" s="170" t="s">
        <v>227</v>
      </c>
      <c r="E1076" s="812"/>
      <c r="F1076" s="449"/>
      <c r="G1076" s="245"/>
      <c r="H1076" s="245"/>
      <c r="I1076" s="476">
        <f t="shared" si="247"/>
        <v>0</v>
      </c>
      <c r="J1076" s="243" t="str">
        <f t="shared" ref="J1076:J1107" si="252">(IF($E1076&lt;&gt;0,$J$2,IF($I1076&lt;&gt;0,$J$2,"")))</f>
        <v/>
      </c>
      <c r="K1076" s="244"/>
      <c r="L1076" s="423"/>
      <c r="M1076" s="252"/>
      <c r="N1076" s="315">
        <f t="shared" si="248"/>
        <v>0</v>
      </c>
      <c r="O1076" s="424">
        <f t="shared" si="249"/>
        <v>0</v>
      </c>
      <c r="P1076" s="244"/>
      <c r="Q1076" s="423"/>
      <c r="R1076" s="252"/>
      <c r="S1076" s="429">
        <f>+IF(+(L1076+M1076)&gt;=I1076,+M1076,+(+I1076-L1076))</f>
        <v>0</v>
      </c>
      <c r="T1076" s="315">
        <f>Q1076+R1076-S1076</f>
        <v>0</v>
      </c>
      <c r="U1076" s="252"/>
      <c r="V1076" s="252"/>
      <c r="W1076" s="253"/>
      <c r="X1076" s="313">
        <f t="shared" ref="X1076:X1107" si="253">T1076-U1076-V1076-W1076</f>
        <v>0</v>
      </c>
    </row>
    <row r="1077" spans="2:24" ht="32.25" hidden="1" thickBot="1">
      <c r="B1077" s="140"/>
      <c r="C1077" s="137">
        <v>1091</v>
      </c>
      <c r="D1077" s="145" t="s">
        <v>228</v>
      </c>
      <c r="E1077" s="812"/>
      <c r="F1077" s="449"/>
      <c r="G1077" s="245"/>
      <c r="H1077" s="245"/>
      <c r="I1077" s="476">
        <f t="shared" si="247"/>
        <v>0</v>
      </c>
      <c r="J1077" s="243" t="str">
        <f t="shared" si="252"/>
        <v/>
      </c>
      <c r="K1077" s="244"/>
      <c r="L1077" s="423"/>
      <c r="M1077" s="252"/>
      <c r="N1077" s="315">
        <f t="shared" si="248"/>
        <v>0</v>
      </c>
      <c r="O1077" s="424">
        <f t="shared" si="249"/>
        <v>0</v>
      </c>
      <c r="P1077" s="244"/>
      <c r="Q1077" s="423"/>
      <c r="R1077" s="252"/>
      <c r="S1077" s="429">
        <f>+IF(+(L1077+M1077)&gt;=I1077,+M1077,+(+I1077-L1077))</f>
        <v>0</v>
      </c>
      <c r="T1077" s="315">
        <f>Q1077+R1077-S1077</f>
        <v>0</v>
      </c>
      <c r="U1077" s="252"/>
      <c r="V1077" s="252"/>
      <c r="W1077" s="253"/>
      <c r="X1077" s="313">
        <f t="shared" si="253"/>
        <v>0</v>
      </c>
    </row>
    <row r="1078" spans="2:24" ht="19.5" hidden="1" thickBot="1">
      <c r="B1078" s="136"/>
      <c r="C1078" s="137">
        <v>1092</v>
      </c>
      <c r="D1078" s="145" t="s">
        <v>356</v>
      </c>
      <c r="E1078" s="812"/>
      <c r="F1078" s="449"/>
      <c r="G1078" s="245"/>
      <c r="H1078" s="245"/>
      <c r="I1078" s="476">
        <f t="shared" si="247"/>
        <v>0</v>
      </c>
      <c r="J1078" s="243" t="str">
        <f t="shared" si="252"/>
        <v/>
      </c>
      <c r="K1078" s="244"/>
      <c r="L1078" s="423"/>
      <c r="M1078" s="252"/>
      <c r="N1078" s="315">
        <f t="shared" si="248"/>
        <v>0</v>
      </c>
      <c r="O1078" s="424">
        <f t="shared" si="249"/>
        <v>0</v>
      </c>
      <c r="P1078" s="244"/>
      <c r="Q1078" s="771"/>
      <c r="R1078" s="775"/>
      <c r="S1078" s="775"/>
      <c r="T1078" s="775"/>
      <c r="U1078" s="775"/>
      <c r="V1078" s="775"/>
      <c r="W1078" s="819"/>
      <c r="X1078" s="313">
        <f t="shared" si="253"/>
        <v>0</v>
      </c>
    </row>
    <row r="1079" spans="2:24" ht="19.5" hidden="1" thickBot="1">
      <c r="B1079" s="136"/>
      <c r="C1079" s="142">
        <v>1098</v>
      </c>
      <c r="D1079" s="146" t="s">
        <v>229</v>
      </c>
      <c r="E1079" s="812"/>
      <c r="F1079" s="449"/>
      <c r="G1079" s="245"/>
      <c r="H1079" s="245"/>
      <c r="I1079" s="476">
        <f t="shared" si="247"/>
        <v>0</v>
      </c>
      <c r="J1079" s="243" t="str">
        <f t="shared" si="252"/>
        <v/>
      </c>
      <c r="K1079" s="244"/>
      <c r="L1079" s="423"/>
      <c r="M1079" s="252"/>
      <c r="N1079" s="315">
        <f t="shared" si="248"/>
        <v>0</v>
      </c>
      <c r="O1079" s="424">
        <f t="shared" si="249"/>
        <v>0</v>
      </c>
      <c r="P1079" s="244"/>
      <c r="Q1079" s="423"/>
      <c r="R1079" s="252"/>
      <c r="S1079" s="429">
        <f>+IF(+(L1079+M1079)&gt;=I1079,+M1079,+(+I1079-L1079))</f>
        <v>0</v>
      </c>
      <c r="T1079" s="315">
        <f>Q1079+R1079-S1079</f>
        <v>0</v>
      </c>
      <c r="U1079" s="252"/>
      <c r="V1079" s="252"/>
      <c r="W1079" s="253"/>
      <c r="X1079" s="313">
        <f t="shared" si="253"/>
        <v>0</v>
      </c>
    </row>
    <row r="1080" spans="2:24" ht="19.5" hidden="1" thickBot="1">
      <c r="B1080" s="794">
        <v>1900</v>
      </c>
      <c r="C1080" s="958" t="s">
        <v>290</v>
      </c>
      <c r="D1080" s="958"/>
      <c r="E1080" s="795"/>
      <c r="F1080" s="796">
        <f>SUM(F1081:F1083)</f>
        <v>0</v>
      </c>
      <c r="G1080" s="797">
        <f>SUM(G1081:G1083)</f>
        <v>0</v>
      </c>
      <c r="H1080" s="797">
        <f>SUM(H1081:H1083)</f>
        <v>0</v>
      </c>
      <c r="I1080" s="797">
        <f>SUM(I1081:I1083)</f>
        <v>0</v>
      </c>
      <c r="J1080" s="243" t="str">
        <f t="shared" si="252"/>
        <v/>
      </c>
      <c r="K1080" s="244"/>
      <c r="L1080" s="316">
        <f>SUM(L1081:L1083)</f>
        <v>0</v>
      </c>
      <c r="M1080" s="317">
        <f>SUM(M1081:M1083)</f>
        <v>0</v>
      </c>
      <c r="N1080" s="425">
        <f>SUM(N1081:N1083)</f>
        <v>0</v>
      </c>
      <c r="O1080" s="426">
        <f>SUM(O1081:O1083)</f>
        <v>0</v>
      </c>
      <c r="P1080" s="244"/>
      <c r="Q1080" s="773"/>
      <c r="R1080" s="774"/>
      <c r="S1080" s="774"/>
      <c r="T1080" s="774"/>
      <c r="U1080" s="774"/>
      <c r="V1080" s="774"/>
      <c r="W1080" s="820"/>
      <c r="X1080" s="313">
        <f t="shared" si="253"/>
        <v>0</v>
      </c>
    </row>
    <row r="1081" spans="2:24" ht="19.5" hidden="1" thickBot="1">
      <c r="B1081" s="136"/>
      <c r="C1081" s="144">
        <v>1901</v>
      </c>
      <c r="D1081" s="138" t="s">
        <v>291</v>
      </c>
      <c r="E1081" s="812"/>
      <c r="F1081" s="449"/>
      <c r="G1081" s="245"/>
      <c r="H1081" s="245"/>
      <c r="I1081" s="476">
        <f>F1081+G1081+H1081</f>
        <v>0</v>
      </c>
      <c r="J1081" s="243" t="str">
        <f t="shared" si="252"/>
        <v/>
      </c>
      <c r="K1081" s="244"/>
      <c r="L1081" s="423"/>
      <c r="M1081" s="252"/>
      <c r="N1081" s="315">
        <f>I1081</f>
        <v>0</v>
      </c>
      <c r="O1081" s="424">
        <f>L1081+M1081-N1081</f>
        <v>0</v>
      </c>
      <c r="P1081" s="244"/>
      <c r="Q1081" s="771"/>
      <c r="R1081" s="775"/>
      <c r="S1081" s="775"/>
      <c r="T1081" s="775"/>
      <c r="U1081" s="775"/>
      <c r="V1081" s="775"/>
      <c r="W1081" s="819"/>
      <c r="X1081" s="313">
        <f t="shared" si="253"/>
        <v>0</v>
      </c>
    </row>
    <row r="1082" spans="2:24" ht="19.5" hidden="1" thickBot="1">
      <c r="B1082" s="136"/>
      <c r="C1082" s="137">
        <v>1981</v>
      </c>
      <c r="D1082" s="139" t="s">
        <v>292</v>
      </c>
      <c r="E1082" s="812"/>
      <c r="F1082" s="449"/>
      <c r="G1082" s="245"/>
      <c r="H1082" s="245"/>
      <c r="I1082" s="476">
        <f>F1082+G1082+H1082</f>
        <v>0</v>
      </c>
      <c r="J1082" s="243" t="str">
        <f t="shared" si="252"/>
        <v/>
      </c>
      <c r="K1082" s="244"/>
      <c r="L1082" s="423"/>
      <c r="M1082" s="252"/>
      <c r="N1082" s="315">
        <f>I1082</f>
        <v>0</v>
      </c>
      <c r="O1082" s="424">
        <f>L1082+M1082-N1082</f>
        <v>0</v>
      </c>
      <c r="P1082" s="244"/>
      <c r="Q1082" s="771"/>
      <c r="R1082" s="775"/>
      <c r="S1082" s="775"/>
      <c r="T1082" s="775"/>
      <c r="U1082" s="775"/>
      <c r="V1082" s="775"/>
      <c r="W1082" s="819"/>
      <c r="X1082" s="313">
        <f t="shared" si="253"/>
        <v>0</v>
      </c>
    </row>
    <row r="1083" spans="2:24" ht="19.5" hidden="1" thickBot="1">
      <c r="B1083" s="136"/>
      <c r="C1083" s="142">
        <v>1991</v>
      </c>
      <c r="D1083" s="141" t="s">
        <v>293</v>
      </c>
      <c r="E1083" s="812"/>
      <c r="F1083" s="449"/>
      <c r="G1083" s="245"/>
      <c r="H1083" s="245"/>
      <c r="I1083" s="476">
        <f>F1083+G1083+H1083</f>
        <v>0</v>
      </c>
      <c r="J1083" s="243" t="str">
        <f t="shared" si="252"/>
        <v/>
      </c>
      <c r="K1083" s="244"/>
      <c r="L1083" s="423"/>
      <c r="M1083" s="252"/>
      <c r="N1083" s="315">
        <f>I1083</f>
        <v>0</v>
      </c>
      <c r="O1083" s="424">
        <f>L1083+M1083-N1083</f>
        <v>0</v>
      </c>
      <c r="P1083" s="244"/>
      <c r="Q1083" s="771"/>
      <c r="R1083" s="775"/>
      <c r="S1083" s="775"/>
      <c r="T1083" s="775"/>
      <c r="U1083" s="775"/>
      <c r="V1083" s="775"/>
      <c r="W1083" s="819"/>
      <c r="X1083" s="313">
        <f t="shared" si="253"/>
        <v>0</v>
      </c>
    </row>
    <row r="1084" spans="2:24" ht="19.5" hidden="1" thickBot="1">
      <c r="B1084" s="794">
        <v>2100</v>
      </c>
      <c r="C1084" s="958" t="s">
        <v>1083</v>
      </c>
      <c r="D1084" s="958"/>
      <c r="E1084" s="795"/>
      <c r="F1084" s="796">
        <f>SUM(F1085:F1089)</f>
        <v>0</v>
      </c>
      <c r="G1084" s="797">
        <f>SUM(G1085:G1089)</f>
        <v>0</v>
      </c>
      <c r="H1084" s="797">
        <f>SUM(H1085:H1089)</f>
        <v>0</v>
      </c>
      <c r="I1084" s="797">
        <f>SUM(I1085:I1089)</f>
        <v>0</v>
      </c>
      <c r="J1084" s="243" t="str">
        <f t="shared" si="252"/>
        <v/>
      </c>
      <c r="K1084" s="244"/>
      <c r="L1084" s="316">
        <f>SUM(L1085:L1089)</f>
        <v>0</v>
      </c>
      <c r="M1084" s="317">
        <f>SUM(M1085:M1089)</f>
        <v>0</v>
      </c>
      <c r="N1084" s="425">
        <f>SUM(N1085:N1089)</f>
        <v>0</v>
      </c>
      <c r="O1084" s="426">
        <f>SUM(O1085:O1089)</f>
        <v>0</v>
      </c>
      <c r="P1084" s="244"/>
      <c r="Q1084" s="773"/>
      <c r="R1084" s="774"/>
      <c r="S1084" s="774"/>
      <c r="T1084" s="774"/>
      <c r="U1084" s="774"/>
      <c r="V1084" s="774"/>
      <c r="W1084" s="820"/>
      <c r="X1084" s="313">
        <f t="shared" si="253"/>
        <v>0</v>
      </c>
    </row>
    <row r="1085" spans="2:24" ht="19.5" hidden="1" thickBot="1">
      <c r="B1085" s="136"/>
      <c r="C1085" s="144">
        <v>2110</v>
      </c>
      <c r="D1085" s="147" t="s">
        <v>230</v>
      </c>
      <c r="E1085" s="812"/>
      <c r="F1085" s="449"/>
      <c r="G1085" s="245"/>
      <c r="H1085" s="245"/>
      <c r="I1085" s="476">
        <f>F1085+G1085+H1085</f>
        <v>0</v>
      </c>
      <c r="J1085" s="243" t="str">
        <f t="shared" si="252"/>
        <v/>
      </c>
      <c r="K1085" s="244"/>
      <c r="L1085" s="423"/>
      <c r="M1085" s="252"/>
      <c r="N1085" s="315">
        <f>I1085</f>
        <v>0</v>
      </c>
      <c r="O1085" s="424">
        <f>L1085+M1085-N1085</f>
        <v>0</v>
      </c>
      <c r="P1085" s="244"/>
      <c r="Q1085" s="771"/>
      <c r="R1085" s="775"/>
      <c r="S1085" s="775"/>
      <c r="T1085" s="775"/>
      <c r="U1085" s="775"/>
      <c r="V1085" s="775"/>
      <c r="W1085" s="819"/>
      <c r="X1085" s="313">
        <f t="shared" si="253"/>
        <v>0</v>
      </c>
    </row>
    <row r="1086" spans="2:24" ht="19.5" hidden="1" thickBot="1">
      <c r="B1086" s="171"/>
      <c r="C1086" s="137">
        <v>2120</v>
      </c>
      <c r="D1086" s="159" t="s">
        <v>231</v>
      </c>
      <c r="E1086" s="812"/>
      <c r="F1086" s="449"/>
      <c r="G1086" s="245"/>
      <c r="H1086" s="245"/>
      <c r="I1086" s="476">
        <f>F1086+G1086+H1086</f>
        <v>0</v>
      </c>
      <c r="J1086" s="243" t="str">
        <f t="shared" si="252"/>
        <v/>
      </c>
      <c r="K1086" s="244"/>
      <c r="L1086" s="423"/>
      <c r="M1086" s="252"/>
      <c r="N1086" s="315">
        <f>I1086</f>
        <v>0</v>
      </c>
      <c r="O1086" s="424">
        <f>L1086+M1086-N1086</f>
        <v>0</v>
      </c>
      <c r="P1086" s="244"/>
      <c r="Q1086" s="771"/>
      <c r="R1086" s="775"/>
      <c r="S1086" s="775"/>
      <c r="T1086" s="775"/>
      <c r="U1086" s="775"/>
      <c r="V1086" s="775"/>
      <c r="W1086" s="819"/>
      <c r="X1086" s="313">
        <f t="shared" si="253"/>
        <v>0</v>
      </c>
    </row>
    <row r="1087" spans="2:24" ht="19.5" hidden="1" thickBot="1">
      <c r="B1087" s="171"/>
      <c r="C1087" s="137">
        <v>2125</v>
      </c>
      <c r="D1087" s="156" t="s">
        <v>1076</v>
      </c>
      <c r="E1087" s="812"/>
      <c r="F1087" s="700">
        <v>0</v>
      </c>
      <c r="G1087" s="700">
        <v>0</v>
      </c>
      <c r="H1087" s="700">
        <v>0</v>
      </c>
      <c r="I1087" s="476">
        <f>F1087+G1087+H1087</f>
        <v>0</v>
      </c>
      <c r="J1087" s="243" t="str">
        <f t="shared" si="252"/>
        <v/>
      </c>
      <c r="K1087" s="244"/>
      <c r="L1087" s="423"/>
      <c r="M1087" s="252"/>
      <c r="N1087" s="315">
        <f>I1087</f>
        <v>0</v>
      </c>
      <c r="O1087" s="424">
        <f>L1087+M1087-N1087</f>
        <v>0</v>
      </c>
      <c r="P1087" s="244"/>
      <c r="Q1087" s="771"/>
      <c r="R1087" s="775"/>
      <c r="S1087" s="775"/>
      <c r="T1087" s="775"/>
      <c r="U1087" s="775"/>
      <c r="V1087" s="775"/>
      <c r="W1087" s="819"/>
      <c r="X1087" s="313">
        <f t="shared" si="253"/>
        <v>0</v>
      </c>
    </row>
    <row r="1088" spans="2:24" ht="19.5" hidden="1" thickBot="1">
      <c r="B1088" s="143"/>
      <c r="C1088" s="137">
        <v>2140</v>
      </c>
      <c r="D1088" s="159" t="s">
        <v>233</v>
      </c>
      <c r="E1088" s="812"/>
      <c r="F1088" s="700">
        <v>0</v>
      </c>
      <c r="G1088" s="700">
        <v>0</v>
      </c>
      <c r="H1088" s="700">
        <v>0</v>
      </c>
      <c r="I1088" s="476">
        <f>F1088+G1088+H1088</f>
        <v>0</v>
      </c>
      <c r="J1088" s="243" t="str">
        <f t="shared" si="252"/>
        <v/>
      </c>
      <c r="K1088" s="244"/>
      <c r="L1088" s="423"/>
      <c r="M1088" s="252"/>
      <c r="N1088" s="315">
        <f>I1088</f>
        <v>0</v>
      </c>
      <c r="O1088" s="424">
        <f>L1088+M1088-N1088</f>
        <v>0</v>
      </c>
      <c r="P1088" s="244"/>
      <c r="Q1088" s="771"/>
      <c r="R1088" s="775"/>
      <c r="S1088" s="775"/>
      <c r="T1088" s="775"/>
      <c r="U1088" s="775"/>
      <c r="V1088" s="775"/>
      <c r="W1088" s="819"/>
      <c r="X1088" s="313">
        <f t="shared" si="253"/>
        <v>0</v>
      </c>
    </row>
    <row r="1089" spans="2:24" ht="19.5" hidden="1" thickBot="1">
      <c r="B1089" s="136"/>
      <c r="C1089" s="142">
        <v>2190</v>
      </c>
      <c r="D1089" s="512" t="s">
        <v>234</v>
      </c>
      <c r="E1089" s="812"/>
      <c r="F1089" s="449"/>
      <c r="G1089" s="245"/>
      <c r="H1089" s="245"/>
      <c r="I1089" s="476">
        <f>F1089+G1089+H1089</f>
        <v>0</v>
      </c>
      <c r="J1089" s="243" t="str">
        <f t="shared" si="252"/>
        <v/>
      </c>
      <c r="K1089" s="244"/>
      <c r="L1089" s="423"/>
      <c r="M1089" s="252"/>
      <c r="N1089" s="315">
        <f>I1089</f>
        <v>0</v>
      </c>
      <c r="O1089" s="424">
        <f>L1089+M1089-N1089</f>
        <v>0</v>
      </c>
      <c r="P1089" s="244"/>
      <c r="Q1089" s="771"/>
      <c r="R1089" s="775"/>
      <c r="S1089" s="775"/>
      <c r="T1089" s="775"/>
      <c r="U1089" s="775"/>
      <c r="V1089" s="775"/>
      <c r="W1089" s="819"/>
      <c r="X1089" s="313">
        <f t="shared" si="253"/>
        <v>0</v>
      </c>
    </row>
    <row r="1090" spans="2:24" ht="19.5" hidden="1" thickBot="1">
      <c r="B1090" s="794">
        <v>2200</v>
      </c>
      <c r="C1090" s="958" t="s">
        <v>235</v>
      </c>
      <c r="D1090" s="958"/>
      <c r="E1090" s="795"/>
      <c r="F1090" s="796">
        <f>SUM(F1091:F1092)</f>
        <v>0</v>
      </c>
      <c r="G1090" s="797">
        <f>SUM(G1091:G1092)</f>
        <v>0</v>
      </c>
      <c r="H1090" s="797">
        <f>SUM(H1091:H1092)</f>
        <v>0</v>
      </c>
      <c r="I1090" s="797">
        <f>SUM(I1091:I1092)</f>
        <v>0</v>
      </c>
      <c r="J1090" s="243" t="str">
        <f t="shared" si="252"/>
        <v/>
      </c>
      <c r="K1090" s="244"/>
      <c r="L1090" s="316">
        <f>SUM(L1091:L1092)</f>
        <v>0</v>
      </c>
      <c r="M1090" s="317">
        <f>SUM(M1091:M1092)</f>
        <v>0</v>
      </c>
      <c r="N1090" s="425">
        <f>SUM(N1091:N1092)</f>
        <v>0</v>
      </c>
      <c r="O1090" s="426">
        <f>SUM(O1091:O1092)</f>
        <v>0</v>
      </c>
      <c r="P1090" s="244"/>
      <c r="Q1090" s="773"/>
      <c r="R1090" s="774"/>
      <c r="S1090" s="774"/>
      <c r="T1090" s="774"/>
      <c r="U1090" s="774"/>
      <c r="V1090" s="774"/>
      <c r="W1090" s="820"/>
      <c r="X1090" s="313">
        <f t="shared" si="253"/>
        <v>0</v>
      </c>
    </row>
    <row r="1091" spans="2:24" ht="19.5" hidden="1" thickBot="1">
      <c r="B1091" s="136"/>
      <c r="C1091" s="137">
        <v>2221</v>
      </c>
      <c r="D1091" s="139" t="s">
        <v>1456</v>
      </c>
      <c r="E1091" s="812"/>
      <c r="F1091" s="449"/>
      <c r="G1091" s="245"/>
      <c r="H1091" s="245"/>
      <c r="I1091" s="476">
        <f t="shared" ref="I1091:I1096" si="254">F1091+G1091+H1091</f>
        <v>0</v>
      </c>
      <c r="J1091" s="243" t="str">
        <f t="shared" si="252"/>
        <v/>
      </c>
      <c r="K1091" s="244"/>
      <c r="L1091" s="423"/>
      <c r="M1091" s="252"/>
      <c r="N1091" s="315">
        <f t="shared" ref="N1091:N1096" si="255">I1091</f>
        <v>0</v>
      </c>
      <c r="O1091" s="424">
        <f t="shared" ref="O1091:O1096" si="256">L1091+M1091-N1091</f>
        <v>0</v>
      </c>
      <c r="P1091" s="244"/>
      <c r="Q1091" s="771"/>
      <c r="R1091" s="775"/>
      <c r="S1091" s="775"/>
      <c r="T1091" s="775"/>
      <c r="U1091" s="775"/>
      <c r="V1091" s="775"/>
      <c r="W1091" s="819"/>
      <c r="X1091" s="313">
        <f t="shared" si="253"/>
        <v>0</v>
      </c>
    </row>
    <row r="1092" spans="2:24" ht="19.5" hidden="1" thickBot="1">
      <c r="B1092" s="136"/>
      <c r="C1092" s="142">
        <v>2224</v>
      </c>
      <c r="D1092" s="141" t="s">
        <v>236</v>
      </c>
      <c r="E1092" s="812"/>
      <c r="F1092" s="449"/>
      <c r="G1092" s="245"/>
      <c r="H1092" s="245"/>
      <c r="I1092" s="476">
        <f t="shared" si="254"/>
        <v>0</v>
      </c>
      <c r="J1092" s="243" t="str">
        <f t="shared" si="252"/>
        <v/>
      </c>
      <c r="K1092" s="244"/>
      <c r="L1092" s="423"/>
      <c r="M1092" s="252"/>
      <c r="N1092" s="315">
        <f t="shared" si="255"/>
        <v>0</v>
      </c>
      <c r="O1092" s="424">
        <f t="shared" si="256"/>
        <v>0</v>
      </c>
      <c r="P1092" s="244"/>
      <c r="Q1092" s="771"/>
      <c r="R1092" s="775"/>
      <c r="S1092" s="775"/>
      <c r="T1092" s="775"/>
      <c r="U1092" s="775"/>
      <c r="V1092" s="775"/>
      <c r="W1092" s="819"/>
      <c r="X1092" s="313">
        <f t="shared" si="253"/>
        <v>0</v>
      </c>
    </row>
    <row r="1093" spans="2:24" ht="19.5" hidden="1" thickBot="1">
      <c r="B1093" s="794">
        <v>2500</v>
      </c>
      <c r="C1093" s="961" t="s">
        <v>237</v>
      </c>
      <c r="D1093" s="961"/>
      <c r="E1093" s="795"/>
      <c r="F1093" s="798"/>
      <c r="G1093" s="799"/>
      <c r="H1093" s="799"/>
      <c r="I1093" s="800">
        <f t="shared" si="254"/>
        <v>0</v>
      </c>
      <c r="J1093" s="243" t="str">
        <f t="shared" si="252"/>
        <v/>
      </c>
      <c r="K1093" s="244"/>
      <c r="L1093" s="428"/>
      <c r="M1093" s="254"/>
      <c r="N1093" s="315">
        <f t="shared" si="255"/>
        <v>0</v>
      </c>
      <c r="O1093" s="424">
        <f t="shared" si="256"/>
        <v>0</v>
      </c>
      <c r="P1093" s="244"/>
      <c r="Q1093" s="773"/>
      <c r="R1093" s="774"/>
      <c r="S1093" s="775"/>
      <c r="T1093" s="775"/>
      <c r="U1093" s="774"/>
      <c r="V1093" s="775"/>
      <c r="W1093" s="819"/>
      <c r="X1093" s="313">
        <f t="shared" si="253"/>
        <v>0</v>
      </c>
    </row>
    <row r="1094" spans="2:24" ht="19.5" hidden="1" thickBot="1">
      <c r="B1094" s="794">
        <v>2600</v>
      </c>
      <c r="C1094" s="964" t="s">
        <v>238</v>
      </c>
      <c r="D1094" s="978"/>
      <c r="E1094" s="795"/>
      <c r="F1094" s="798"/>
      <c r="G1094" s="799"/>
      <c r="H1094" s="799"/>
      <c r="I1094" s="800">
        <f t="shared" si="254"/>
        <v>0</v>
      </c>
      <c r="J1094" s="243" t="str">
        <f t="shared" si="252"/>
        <v/>
      </c>
      <c r="K1094" s="244"/>
      <c r="L1094" s="428"/>
      <c r="M1094" s="254"/>
      <c r="N1094" s="315">
        <f t="shared" si="255"/>
        <v>0</v>
      </c>
      <c r="O1094" s="424">
        <f t="shared" si="256"/>
        <v>0</v>
      </c>
      <c r="P1094" s="244"/>
      <c r="Q1094" s="773"/>
      <c r="R1094" s="774"/>
      <c r="S1094" s="775"/>
      <c r="T1094" s="775"/>
      <c r="U1094" s="774"/>
      <c r="V1094" s="775"/>
      <c r="W1094" s="819"/>
      <c r="X1094" s="313">
        <f t="shared" si="253"/>
        <v>0</v>
      </c>
    </row>
    <row r="1095" spans="2:24" ht="19.5" hidden="1" thickBot="1">
      <c r="B1095" s="794">
        <v>2700</v>
      </c>
      <c r="C1095" s="964" t="s">
        <v>239</v>
      </c>
      <c r="D1095" s="978"/>
      <c r="E1095" s="795"/>
      <c r="F1095" s="798"/>
      <c r="G1095" s="799"/>
      <c r="H1095" s="799"/>
      <c r="I1095" s="800">
        <f t="shared" si="254"/>
        <v>0</v>
      </c>
      <c r="J1095" s="243" t="str">
        <f t="shared" si="252"/>
        <v/>
      </c>
      <c r="K1095" s="244"/>
      <c r="L1095" s="428"/>
      <c r="M1095" s="254"/>
      <c r="N1095" s="315">
        <f t="shared" si="255"/>
        <v>0</v>
      </c>
      <c r="O1095" s="424">
        <f t="shared" si="256"/>
        <v>0</v>
      </c>
      <c r="P1095" s="244"/>
      <c r="Q1095" s="773"/>
      <c r="R1095" s="774"/>
      <c r="S1095" s="775"/>
      <c r="T1095" s="775"/>
      <c r="U1095" s="774"/>
      <c r="V1095" s="775"/>
      <c r="W1095" s="819"/>
      <c r="X1095" s="313">
        <f t="shared" si="253"/>
        <v>0</v>
      </c>
    </row>
    <row r="1096" spans="2:24" ht="19.5" hidden="1" thickBot="1">
      <c r="B1096" s="794">
        <v>2800</v>
      </c>
      <c r="C1096" s="964" t="s">
        <v>1704</v>
      </c>
      <c r="D1096" s="978"/>
      <c r="E1096" s="795"/>
      <c r="F1096" s="798"/>
      <c r="G1096" s="799"/>
      <c r="H1096" s="799"/>
      <c r="I1096" s="800">
        <f t="shared" si="254"/>
        <v>0</v>
      </c>
      <c r="J1096" s="243" t="str">
        <f t="shared" si="252"/>
        <v/>
      </c>
      <c r="K1096" s="244"/>
      <c r="L1096" s="428"/>
      <c r="M1096" s="254"/>
      <c r="N1096" s="315">
        <f t="shared" si="255"/>
        <v>0</v>
      </c>
      <c r="O1096" s="424">
        <f t="shared" si="256"/>
        <v>0</v>
      </c>
      <c r="P1096" s="244"/>
      <c r="Q1096" s="773"/>
      <c r="R1096" s="774"/>
      <c r="S1096" s="775"/>
      <c r="T1096" s="775"/>
      <c r="U1096" s="774"/>
      <c r="V1096" s="775"/>
      <c r="W1096" s="819"/>
      <c r="X1096" s="313">
        <f t="shared" si="253"/>
        <v>0</v>
      </c>
    </row>
    <row r="1097" spans="2:24" ht="19.5" hidden="1" thickBot="1">
      <c r="B1097" s="794">
        <v>2900</v>
      </c>
      <c r="C1097" s="960" t="s">
        <v>240</v>
      </c>
      <c r="D1097" s="970"/>
      <c r="E1097" s="795"/>
      <c r="F1097" s="796">
        <f>SUM(F1098:F1105)</f>
        <v>0</v>
      </c>
      <c r="G1097" s="797">
        <f>SUM(G1098:G1105)</f>
        <v>0</v>
      </c>
      <c r="H1097" s="797">
        <f>SUM(H1098:H1105)</f>
        <v>0</v>
      </c>
      <c r="I1097" s="797">
        <f>SUM(I1098:I1105)</f>
        <v>0</v>
      </c>
      <c r="J1097" s="243" t="str">
        <f t="shared" si="252"/>
        <v/>
      </c>
      <c r="K1097" s="244"/>
      <c r="L1097" s="316">
        <f>SUM(L1098:L1105)</f>
        <v>0</v>
      </c>
      <c r="M1097" s="317">
        <f>SUM(M1098:M1105)</f>
        <v>0</v>
      </c>
      <c r="N1097" s="425">
        <f>SUM(N1098:N1105)</f>
        <v>0</v>
      </c>
      <c r="O1097" s="426">
        <f>SUM(O1098:O1105)</f>
        <v>0</v>
      </c>
      <c r="P1097" s="244"/>
      <c r="Q1097" s="773"/>
      <c r="R1097" s="774"/>
      <c r="S1097" s="774"/>
      <c r="T1097" s="774"/>
      <c r="U1097" s="774"/>
      <c r="V1097" s="774"/>
      <c r="W1097" s="820"/>
      <c r="X1097" s="313">
        <f t="shared" si="253"/>
        <v>0</v>
      </c>
    </row>
    <row r="1098" spans="2:24" ht="19.5" hidden="1" thickBot="1">
      <c r="B1098" s="172"/>
      <c r="C1098" s="144">
        <v>2910</v>
      </c>
      <c r="D1098" s="319" t="s">
        <v>1741</v>
      </c>
      <c r="E1098" s="812"/>
      <c r="F1098" s="449"/>
      <c r="G1098" s="245"/>
      <c r="H1098" s="245"/>
      <c r="I1098" s="476">
        <f t="shared" ref="I1098:I1105" si="257">F1098+G1098+H1098</f>
        <v>0</v>
      </c>
      <c r="J1098" s="243" t="str">
        <f t="shared" si="252"/>
        <v/>
      </c>
      <c r="K1098" s="244"/>
      <c r="L1098" s="423"/>
      <c r="M1098" s="252"/>
      <c r="N1098" s="315">
        <f t="shared" ref="N1098:N1105" si="258">I1098</f>
        <v>0</v>
      </c>
      <c r="O1098" s="424">
        <f t="shared" ref="O1098:O1105" si="259">L1098+M1098-N1098</f>
        <v>0</v>
      </c>
      <c r="P1098" s="244"/>
      <c r="Q1098" s="771"/>
      <c r="R1098" s="775"/>
      <c r="S1098" s="775"/>
      <c r="T1098" s="775"/>
      <c r="U1098" s="775"/>
      <c r="V1098" s="775"/>
      <c r="W1098" s="819"/>
      <c r="X1098" s="313">
        <f t="shared" si="253"/>
        <v>0</v>
      </c>
    </row>
    <row r="1099" spans="2:24" ht="19.5" hidden="1" thickBot="1">
      <c r="B1099" s="172"/>
      <c r="C1099" s="144">
        <v>2920</v>
      </c>
      <c r="D1099" s="319" t="s">
        <v>241</v>
      </c>
      <c r="E1099" s="812"/>
      <c r="F1099" s="449"/>
      <c r="G1099" s="245"/>
      <c r="H1099" s="245"/>
      <c r="I1099" s="476">
        <f t="shared" si="257"/>
        <v>0</v>
      </c>
      <c r="J1099" s="243" t="str">
        <f t="shared" si="252"/>
        <v/>
      </c>
      <c r="K1099" s="244"/>
      <c r="L1099" s="423"/>
      <c r="M1099" s="252"/>
      <c r="N1099" s="315">
        <f t="shared" si="258"/>
        <v>0</v>
      </c>
      <c r="O1099" s="424">
        <f t="shared" si="259"/>
        <v>0</v>
      </c>
      <c r="P1099" s="244"/>
      <c r="Q1099" s="771"/>
      <c r="R1099" s="775"/>
      <c r="S1099" s="775"/>
      <c r="T1099" s="775"/>
      <c r="U1099" s="775"/>
      <c r="V1099" s="775"/>
      <c r="W1099" s="819"/>
      <c r="X1099" s="313">
        <f t="shared" si="253"/>
        <v>0</v>
      </c>
    </row>
    <row r="1100" spans="2:24" ht="32.25" hidden="1" thickBot="1">
      <c r="B1100" s="172"/>
      <c r="C1100" s="168">
        <v>2969</v>
      </c>
      <c r="D1100" s="320" t="s">
        <v>242</v>
      </c>
      <c r="E1100" s="812"/>
      <c r="F1100" s="449"/>
      <c r="G1100" s="245"/>
      <c r="H1100" s="245"/>
      <c r="I1100" s="476">
        <f t="shared" si="257"/>
        <v>0</v>
      </c>
      <c r="J1100" s="243" t="str">
        <f t="shared" si="252"/>
        <v/>
      </c>
      <c r="K1100" s="244"/>
      <c r="L1100" s="423"/>
      <c r="M1100" s="252"/>
      <c r="N1100" s="315">
        <f t="shared" si="258"/>
        <v>0</v>
      </c>
      <c r="O1100" s="424">
        <f t="shared" si="259"/>
        <v>0</v>
      </c>
      <c r="P1100" s="244"/>
      <c r="Q1100" s="771"/>
      <c r="R1100" s="775"/>
      <c r="S1100" s="775"/>
      <c r="T1100" s="775"/>
      <c r="U1100" s="775"/>
      <c r="V1100" s="775"/>
      <c r="W1100" s="819"/>
      <c r="X1100" s="313">
        <f t="shared" si="253"/>
        <v>0</v>
      </c>
    </row>
    <row r="1101" spans="2:24" ht="32.25" hidden="1" thickBot="1">
      <c r="B1101" s="172"/>
      <c r="C1101" s="168">
        <v>2970</v>
      </c>
      <c r="D1101" s="320" t="s">
        <v>243</v>
      </c>
      <c r="E1101" s="812"/>
      <c r="F1101" s="449"/>
      <c r="G1101" s="245"/>
      <c r="H1101" s="245"/>
      <c r="I1101" s="476">
        <f t="shared" si="257"/>
        <v>0</v>
      </c>
      <c r="J1101" s="243" t="str">
        <f t="shared" si="252"/>
        <v/>
      </c>
      <c r="K1101" s="244"/>
      <c r="L1101" s="423"/>
      <c r="M1101" s="252"/>
      <c r="N1101" s="315">
        <f t="shared" si="258"/>
        <v>0</v>
      </c>
      <c r="O1101" s="424">
        <f t="shared" si="259"/>
        <v>0</v>
      </c>
      <c r="P1101" s="244"/>
      <c r="Q1101" s="771"/>
      <c r="R1101" s="775"/>
      <c r="S1101" s="775"/>
      <c r="T1101" s="775"/>
      <c r="U1101" s="775"/>
      <c r="V1101" s="775"/>
      <c r="W1101" s="819"/>
      <c r="X1101" s="313">
        <f t="shared" si="253"/>
        <v>0</v>
      </c>
    </row>
    <row r="1102" spans="2:24" ht="19.5" hidden="1" thickBot="1">
      <c r="B1102" s="172"/>
      <c r="C1102" s="166">
        <v>2989</v>
      </c>
      <c r="D1102" s="321" t="s">
        <v>244</v>
      </c>
      <c r="E1102" s="812"/>
      <c r="F1102" s="449"/>
      <c r="G1102" s="245"/>
      <c r="H1102" s="245"/>
      <c r="I1102" s="476">
        <f t="shared" si="257"/>
        <v>0</v>
      </c>
      <c r="J1102" s="243" t="str">
        <f t="shared" si="252"/>
        <v/>
      </c>
      <c r="K1102" s="244"/>
      <c r="L1102" s="423"/>
      <c r="M1102" s="252"/>
      <c r="N1102" s="315">
        <f t="shared" si="258"/>
        <v>0</v>
      </c>
      <c r="O1102" s="424">
        <f t="shared" si="259"/>
        <v>0</v>
      </c>
      <c r="P1102" s="244"/>
      <c r="Q1102" s="771"/>
      <c r="R1102" s="775"/>
      <c r="S1102" s="775"/>
      <c r="T1102" s="775"/>
      <c r="U1102" s="775"/>
      <c r="V1102" s="775"/>
      <c r="W1102" s="819"/>
      <c r="X1102" s="313">
        <f t="shared" si="253"/>
        <v>0</v>
      </c>
    </row>
    <row r="1103" spans="2:24" ht="32.25" hidden="1" thickBot="1">
      <c r="B1103" s="136"/>
      <c r="C1103" s="137">
        <v>2990</v>
      </c>
      <c r="D1103" s="322" t="s">
        <v>1722</v>
      </c>
      <c r="E1103" s="812"/>
      <c r="F1103" s="449"/>
      <c r="G1103" s="245"/>
      <c r="H1103" s="245"/>
      <c r="I1103" s="476">
        <f t="shared" si="257"/>
        <v>0</v>
      </c>
      <c r="J1103" s="243" t="str">
        <f t="shared" si="252"/>
        <v/>
      </c>
      <c r="K1103" s="244"/>
      <c r="L1103" s="423"/>
      <c r="M1103" s="252"/>
      <c r="N1103" s="315">
        <f t="shared" si="258"/>
        <v>0</v>
      </c>
      <c r="O1103" s="424">
        <f t="shared" si="259"/>
        <v>0</v>
      </c>
      <c r="P1103" s="244"/>
      <c r="Q1103" s="771"/>
      <c r="R1103" s="775"/>
      <c r="S1103" s="775"/>
      <c r="T1103" s="775"/>
      <c r="U1103" s="775"/>
      <c r="V1103" s="775"/>
      <c r="W1103" s="819"/>
      <c r="X1103" s="313">
        <f t="shared" si="253"/>
        <v>0</v>
      </c>
    </row>
    <row r="1104" spans="2:24" ht="19.5" hidden="1" thickBot="1">
      <c r="B1104" s="136"/>
      <c r="C1104" s="137">
        <v>2991</v>
      </c>
      <c r="D1104" s="322" t="s">
        <v>245</v>
      </c>
      <c r="E1104" s="812"/>
      <c r="F1104" s="449"/>
      <c r="G1104" s="245"/>
      <c r="H1104" s="245"/>
      <c r="I1104" s="476">
        <f t="shared" si="257"/>
        <v>0</v>
      </c>
      <c r="J1104" s="243" t="str">
        <f t="shared" si="252"/>
        <v/>
      </c>
      <c r="K1104" s="244"/>
      <c r="L1104" s="423"/>
      <c r="M1104" s="252"/>
      <c r="N1104" s="315">
        <f t="shared" si="258"/>
        <v>0</v>
      </c>
      <c r="O1104" s="424">
        <f t="shared" si="259"/>
        <v>0</v>
      </c>
      <c r="P1104" s="244"/>
      <c r="Q1104" s="771"/>
      <c r="R1104" s="775"/>
      <c r="S1104" s="775"/>
      <c r="T1104" s="775"/>
      <c r="U1104" s="775"/>
      <c r="V1104" s="775"/>
      <c r="W1104" s="819"/>
      <c r="X1104" s="313">
        <f t="shared" si="253"/>
        <v>0</v>
      </c>
    </row>
    <row r="1105" spans="2:24" ht="19.5" hidden="1" thickBot="1">
      <c r="B1105" s="136"/>
      <c r="C1105" s="142">
        <v>2992</v>
      </c>
      <c r="D1105" s="154" t="s">
        <v>246</v>
      </c>
      <c r="E1105" s="812"/>
      <c r="F1105" s="449"/>
      <c r="G1105" s="245"/>
      <c r="H1105" s="245"/>
      <c r="I1105" s="476">
        <f t="shared" si="257"/>
        <v>0</v>
      </c>
      <c r="J1105" s="243" t="str">
        <f t="shared" si="252"/>
        <v/>
      </c>
      <c r="K1105" s="244"/>
      <c r="L1105" s="423"/>
      <c r="M1105" s="252"/>
      <c r="N1105" s="315">
        <f t="shared" si="258"/>
        <v>0</v>
      </c>
      <c r="O1105" s="424">
        <f t="shared" si="259"/>
        <v>0</v>
      </c>
      <c r="P1105" s="244"/>
      <c r="Q1105" s="771"/>
      <c r="R1105" s="775"/>
      <c r="S1105" s="775"/>
      <c r="T1105" s="775"/>
      <c r="U1105" s="775"/>
      <c r="V1105" s="775"/>
      <c r="W1105" s="819"/>
      <c r="X1105" s="313">
        <f t="shared" si="253"/>
        <v>0</v>
      </c>
    </row>
    <row r="1106" spans="2:24" ht="19.5" hidden="1" thickBot="1">
      <c r="B1106" s="794">
        <v>3300</v>
      </c>
      <c r="C1106" s="960" t="s">
        <v>1763</v>
      </c>
      <c r="D1106" s="960"/>
      <c r="E1106" s="795"/>
      <c r="F1106" s="781">
        <v>0</v>
      </c>
      <c r="G1106" s="781">
        <v>0</v>
      </c>
      <c r="H1106" s="781">
        <v>0</v>
      </c>
      <c r="I1106" s="797">
        <f>SUM(I1107:I1111)</f>
        <v>0</v>
      </c>
      <c r="J1106" s="243" t="str">
        <f t="shared" si="252"/>
        <v/>
      </c>
      <c r="K1106" s="244"/>
      <c r="L1106" s="773"/>
      <c r="M1106" s="774"/>
      <c r="N1106" s="774"/>
      <c r="O1106" s="820"/>
      <c r="P1106" s="244"/>
      <c r="Q1106" s="773"/>
      <c r="R1106" s="774"/>
      <c r="S1106" s="774"/>
      <c r="T1106" s="774"/>
      <c r="U1106" s="774"/>
      <c r="V1106" s="774"/>
      <c r="W1106" s="820"/>
      <c r="X1106" s="313">
        <f t="shared" si="253"/>
        <v>0</v>
      </c>
    </row>
    <row r="1107" spans="2:24" ht="19.5" hidden="1" thickBot="1">
      <c r="B1107" s="143"/>
      <c r="C1107" s="144">
        <v>3301</v>
      </c>
      <c r="D1107" s="460" t="s">
        <v>247</v>
      </c>
      <c r="E1107" s="812"/>
      <c r="F1107" s="700">
        <v>0</v>
      </c>
      <c r="G1107" s="700">
        <v>0</v>
      </c>
      <c r="H1107" s="700">
        <v>0</v>
      </c>
      <c r="I1107" s="476">
        <f t="shared" ref="I1107:I1114" si="260">F1107+G1107+H1107</f>
        <v>0</v>
      </c>
      <c r="J1107" s="243" t="str">
        <f t="shared" si="252"/>
        <v/>
      </c>
      <c r="K1107" s="244"/>
      <c r="L1107" s="771"/>
      <c r="M1107" s="775"/>
      <c r="N1107" s="775"/>
      <c r="O1107" s="819"/>
      <c r="P1107" s="244"/>
      <c r="Q1107" s="771"/>
      <c r="R1107" s="775"/>
      <c r="S1107" s="775"/>
      <c r="T1107" s="775"/>
      <c r="U1107" s="775"/>
      <c r="V1107" s="775"/>
      <c r="W1107" s="819"/>
      <c r="X1107" s="313">
        <f t="shared" si="253"/>
        <v>0</v>
      </c>
    </row>
    <row r="1108" spans="2:24" ht="19.5" hidden="1" thickBot="1">
      <c r="B1108" s="143"/>
      <c r="C1108" s="168">
        <v>3302</v>
      </c>
      <c r="D1108" s="461" t="s">
        <v>1077</v>
      </c>
      <c r="E1108" s="812"/>
      <c r="F1108" s="700">
        <v>0</v>
      </c>
      <c r="G1108" s="700">
        <v>0</v>
      </c>
      <c r="H1108" s="700">
        <v>0</v>
      </c>
      <c r="I1108" s="476">
        <f t="shared" si="260"/>
        <v>0</v>
      </c>
      <c r="J1108" s="243" t="str">
        <f t="shared" ref="J1108:J1139" si="261">(IF($E1108&lt;&gt;0,$J$2,IF($I1108&lt;&gt;0,$J$2,"")))</f>
        <v/>
      </c>
      <c r="K1108" s="244"/>
      <c r="L1108" s="771"/>
      <c r="M1108" s="775"/>
      <c r="N1108" s="775"/>
      <c r="O1108" s="819"/>
      <c r="P1108" s="244"/>
      <c r="Q1108" s="771"/>
      <c r="R1108" s="775"/>
      <c r="S1108" s="775"/>
      <c r="T1108" s="775"/>
      <c r="U1108" s="775"/>
      <c r="V1108" s="775"/>
      <c r="W1108" s="819"/>
      <c r="X1108" s="313">
        <f t="shared" ref="X1108:X1139" si="262">T1108-U1108-V1108-W1108</f>
        <v>0</v>
      </c>
    </row>
    <row r="1109" spans="2:24" ht="19.5" hidden="1" thickBot="1">
      <c r="B1109" s="143"/>
      <c r="C1109" s="166">
        <v>3304</v>
      </c>
      <c r="D1109" s="462" t="s">
        <v>249</v>
      </c>
      <c r="E1109" s="812"/>
      <c r="F1109" s="700">
        <v>0</v>
      </c>
      <c r="G1109" s="700">
        <v>0</v>
      </c>
      <c r="H1109" s="700">
        <v>0</v>
      </c>
      <c r="I1109" s="476">
        <f t="shared" si="260"/>
        <v>0</v>
      </c>
      <c r="J1109" s="243" t="str">
        <f t="shared" si="261"/>
        <v/>
      </c>
      <c r="K1109" s="244"/>
      <c r="L1109" s="771"/>
      <c r="M1109" s="775"/>
      <c r="N1109" s="775"/>
      <c r="O1109" s="819"/>
      <c r="P1109" s="244"/>
      <c r="Q1109" s="771"/>
      <c r="R1109" s="775"/>
      <c r="S1109" s="775"/>
      <c r="T1109" s="775"/>
      <c r="U1109" s="775"/>
      <c r="V1109" s="775"/>
      <c r="W1109" s="819"/>
      <c r="X1109" s="313">
        <f t="shared" si="262"/>
        <v>0</v>
      </c>
    </row>
    <row r="1110" spans="2:24" ht="32.25" hidden="1" thickBot="1">
      <c r="B1110" s="143"/>
      <c r="C1110" s="142">
        <v>3306</v>
      </c>
      <c r="D1110" s="463" t="s">
        <v>1705</v>
      </c>
      <c r="E1110" s="812"/>
      <c r="F1110" s="700">
        <v>0</v>
      </c>
      <c r="G1110" s="700">
        <v>0</v>
      </c>
      <c r="H1110" s="700">
        <v>0</v>
      </c>
      <c r="I1110" s="476">
        <f t="shared" si="260"/>
        <v>0</v>
      </c>
      <c r="J1110" s="243" t="str">
        <f t="shared" si="261"/>
        <v/>
      </c>
      <c r="K1110" s="244"/>
      <c r="L1110" s="771"/>
      <c r="M1110" s="775"/>
      <c r="N1110" s="775"/>
      <c r="O1110" s="819"/>
      <c r="P1110" s="244"/>
      <c r="Q1110" s="771"/>
      <c r="R1110" s="775"/>
      <c r="S1110" s="775"/>
      <c r="T1110" s="775"/>
      <c r="U1110" s="775"/>
      <c r="V1110" s="775"/>
      <c r="W1110" s="819"/>
      <c r="X1110" s="313">
        <f t="shared" si="262"/>
        <v>0</v>
      </c>
    </row>
    <row r="1111" spans="2:24" ht="19.5" hidden="1" thickBot="1">
      <c r="B1111" s="143"/>
      <c r="C1111" s="142">
        <v>3307</v>
      </c>
      <c r="D1111" s="463" t="s">
        <v>1806</v>
      </c>
      <c r="E1111" s="812"/>
      <c r="F1111" s="700">
        <v>0</v>
      </c>
      <c r="G1111" s="700">
        <v>0</v>
      </c>
      <c r="H1111" s="700">
        <v>0</v>
      </c>
      <c r="I1111" s="476">
        <f t="shared" si="260"/>
        <v>0</v>
      </c>
      <c r="J1111" s="243" t="str">
        <f t="shared" si="261"/>
        <v/>
      </c>
      <c r="K1111" s="244"/>
      <c r="L1111" s="771"/>
      <c r="M1111" s="775"/>
      <c r="N1111" s="775"/>
      <c r="O1111" s="819"/>
      <c r="P1111" s="244"/>
      <c r="Q1111" s="771"/>
      <c r="R1111" s="775"/>
      <c r="S1111" s="775"/>
      <c r="T1111" s="775"/>
      <c r="U1111" s="775"/>
      <c r="V1111" s="775"/>
      <c r="W1111" s="819"/>
      <c r="X1111" s="313">
        <f t="shared" si="262"/>
        <v>0</v>
      </c>
    </row>
    <row r="1112" spans="2:24" ht="19.5" hidden="1" thickBot="1">
      <c r="B1112" s="794">
        <v>3900</v>
      </c>
      <c r="C1112" s="961" t="s">
        <v>250</v>
      </c>
      <c r="D1112" s="962"/>
      <c r="E1112" s="795"/>
      <c r="F1112" s="781">
        <v>0</v>
      </c>
      <c r="G1112" s="781">
        <v>0</v>
      </c>
      <c r="H1112" s="781">
        <v>0</v>
      </c>
      <c r="I1112" s="800">
        <f t="shared" si="260"/>
        <v>0</v>
      </c>
      <c r="J1112" s="243" t="str">
        <f t="shared" si="261"/>
        <v/>
      </c>
      <c r="K1112" s="244"/>
      <c r="L1112" s="428"/>
      <c r="M1112" s="254"/>
      <c r="N1112" s="317">
        <f>I1112</f>
        <v>0</v>
      </c>
      <c r="O1112" s="424">
        <f>L1112+M1112-N1112</f>
        <v>0</v>
      </c>
      <c r="P1112" s="244"/>
      <c r="Q1112" s="428"/>
      <c r="R1112" s="254"/>
      <c r="S1112" s="429">
        <f>+IF(+(L1112+M1112)&gt;=I1112,+M1112,+(+I1112-L1112))</f>
        <v>0</v>
      </c>
      <c r="T1112" s="315">
        <f>Q1112+R1112-S1112</f>
        <v>0</v>
      </c>
      <c r="U1112" s="254"/>
      <c r="V1112" s="254"/>
      <c r="W1112" s="253"/>
      <c r="X1112" s="313">
        <f t="shared" si="262"/>
        <v>0</v>
      </c>
    </row>
    <row r="1113" spans="2:24" ht="19.5" hidden="1" thickBot="1">
      <c r="B1113" s="794">
        <v>4000</v>
      </c>
      <c r="C1113" s="963" t="s">
        <v>251</v>
      </c>
      <c r="D1113" s="963"/>
      <c r="E1113" s="795"/>
      <c r="F1113" s="798"/>
      <c r="G1113" s="799"/>
      <c r="H1113" s="799"/>
      <c r="I1113" s="800">
        <f t="shared" si="260"/>
        <v>0</v>
      </c>
      <c r="J1113" s="243" t="str">
        <f t="shared" si="261"/>
        <v/>
      </c>
      <c r="K1113" s="244"/>
      <c r="L1113" s="428"/>
      <c r="M1113" s="254"/>
      <c r="N1113" s="317">
        <f>I1113</f>
        <v>0</v>
      </c>
      <c r="O1113" s="424">
        <f>L1113+M1113-N1113</f>
        <v>0</v>
      </c>
      <c r="P1113" s="244"/>
      <c r="Q1113" s="773"/>
      <c r="R1113" s="774"/>
      <c r="S1113" s="774"/>
      <c r="T1113" s="775"/>
      <c r="U1113" s="774"/>
      <c r="V1113" s="774"/>
      <c r="W1113" s="819"/>
      <c r="X1113" s="313">
        <f t="shared" si="262"/>
        <v>0</v>
      </c>
    </row>
    <row r="1114" spans="2:24" ht="19.5" hidden="1" thickBot="1">
      <c r="B1114" s="794">
        <v>4100</v>
      </c>
      <c r="C1114" s="963" t="s">
        <v>252</v>
      </c>
      <c r="D1114" s="963"/>
      <c r="E1114" s="795"/>
      <c r="F1114" s="781">
        <v>0</v>
      </c>
      <c r="G1114" s="781">
        <v>0</v>
      </c>
      <c r="H1114" s="781">
        <v>0</v>
      </c>
      <c r="I1114" s="800">
        <f t="shared" si="260"/>
        <v>0</v>
      </c>
      <c r="J1114" s="243" t="str">
        <f t="shared" si="261"/>
        <v/>
      </c>
      <c r="K1114" s="244"/>
      <c r="L1114" s="773"/>
      <c r="M1114" s="774"/>
      <c r="N1114" s="774"/>
      <c r="O1114" s="820"/>
      <c r="P1114" s="244"/>
      <c r="Q1114" s="773"/>
      <c r="R1114" s="774"/>
      <c r="S1114" s="774"/>
      <c r="T1114" s="774"/>
      <c r="U1114" s="774"/>
      <c r="V1114" s="774"/>
      <c r="W1114" s="820"/>
      <c r="X1114" s="313">
        <f t="shared" si="262"/>
        <v>0</v>
      </c>
    </row>
    <row r="1115" spans="2:24" ht="19.5" hidden="1" thickBot="1">
      <c r="B1115" s="794">
        <v>4200</v>
      </c>
      <c r="C1115" s="960" t="s">
        <v>253</v>
      </c>
      <c r="D1115" s="970"/>
      <c r="E1115" s="795"/>
      <c r="F1115" s="796">
        <f>SUM(F1116:F1121)</f>
        <v>0</v>
      </c>
      <c r="G1115" s="797">
        <f>SUM(G1116:G1121)</f>
        <v>0</v>
      </c>
      <c r="H1115" s="797">
        <f>SUM(H1116:H1121)</f>
        <v>0</v>
      </c>
      <c r="I1115" s="797">
        <f>SUM(I1116:I1121)</f>
        <v>0</v>
      </c>
      <c r="J1115" s="243" t="str">
        <f t="shared" si="261"/>
        <v/>
      </c>
      <c r="K1115" s="244"/>
      <c r="L1115" s="316">
        <f>SUM(L1116:L1121)</f>
        <v>0</v>
      </c>
      <c r="M1115" s="317">
        <f>SUM(M1116:M1121)</f>
        <v>0</v>
      </c>
      <c r="N1115" s="425">
        <f>SUM(N1116:N1121)</f>
        <v>0</v>
      </c>
      <c r="O1115" s="426">
        <f>SUM(O1116:O1121)</f>
        <v>0</v>
      </c>
      <c r="P1115" s="244"/>
      <c r="Q1115" s="316">
        <f t="shared" ref="Q1115:W1115" si="263">SUM(Q1116:Q1121)</f>
        <v>0</v>
      </c>
      <c r="R1115" s="317">
        <f t="shared" si="263"/>
        <v>0</v>
      </c>
      <c r="S1115" s="317">
        <f t="shared" si="263"/>
        <v>0</v>
      </c>
      <c r="T1115" s="317">
        <f t="shared" si="263"/>
        <v>0</v>
      </c>
      <c r="U1115" s="317">
        <f t="shared" si="263"/>
        <v>0</v>
      </c>
      <c r="V1115" s="317">
        <f t="shared" si="263"/>
        <v>0</v>
      </c>
      <c r="W1115" s="426">
        <f t="shared" si="263"/>
        <v>0</v>
      </c>
      <c r="X1115" s="313">
        <f t="shared" si="262"/>
        <v>0</v>
      </c>
    </row>
    <row r="1116" spans="2:24" ht="19.5" hidden="1" thickBot="1">
      <c r="B1116" s="173"/>
      <c r="C1116" s="144">
        <v>4201</v>
      </c>
      <c r="D1116" s="138" t="s">
        <v>254</v>
      </c>
      <c r="E1116" s="812"/>
      <c r="F1116" s="449"/>
      <c r="G1116" s="245"/>
      <c r="H1116" s="245"/>
      <c r="I1116" s="476">
        <f t="shared" ref="I1116:I1121" si="264">F1116+G1116+H1116</f>
        <v>0</v>
      </c>
      <c r="J1116" s="243" t="str">
        <f t="shared" si="261"/>
        <v/>
      </c>
      <c r="K1116" s="244"/>
      <c r="L1116" s="423"/>
      <c r="M1116" s="252"/>
      <c r="N1116" s="315">
        <f t="shared" ref="N1116:N1121" si="265">I1116</f>
        <v>0</v>
      </c>
      <c r="O1116" s="424">
        <f t="shared" ref="O1116:O1121" si="266">L1116+M1116-N1116</f>
        <v>0</v>
      </c>
      <c r="P1116" s="244"/>
      <c r="Q1116" s="423"/>
      <c r="R1116" s="252"/>
      <c r="S1116" s="429">
        <f t="shared" ref="S1116:S1121" si="267">+IF(+(L1116+M1116)&gt;=I1116,+M1116,+(+I1116-L1116))</f>
        <v>0</v>
      </c>
      <c r="T1116" s="315">
        <f t="shared" ref="T1116:T1121" si="268">Q1116+R1116-S1116</f>
        <v>0</v>
      </c>
      <c r="U1116" s="252"/>
      <c r="V1116" s="252"/>
      <c r="W1116" s="253"/>
      <c r="X1116" s="313">
        <f t="shared" si="262"/>
        <v>0</v>
      </c>
    </row>
    <row r="1117" spans="2:24" ht="19.5" hidden="1" thickBot="1">
      <c r="B1117" s="173"/>
      <c r="C1117" s="137">
        <v>4202</v>
      </c>
      <c r="D1117" s="139" t="s">
        <v>255</v>
      </c>
      <c r="E1117" s="812"/>
      <c r="F1117" s="449"/>
      <c r="G1117" s="245"/>
      <c r="H1117" s="245"/>
      <c r="I1117" s="476">
        <f t="shared" si="264"/>
        <v>0</v>
      </c>
      <c r="J1117" s="243" t="str">
        <f t="shared" si="261"/>
        <v/>
      </c>
      <c r="K1117" s="244"/>
      <c r="L1117" s="423"/>
      <c r="M1117" s="252"/>
      <c r="N1117" s="315">
        <f t="shared" si="265"/>
        <v>0</v>
      </c>
      <c r="O1117" s="424">
        <f t="shared" si="266"/>
        <v>0</v>
      </c>
      <c r="P1117" s="244"/>
      <c r="Q1117" s="423"/>
      <c r="R1117" s="252"/>
      <c r="S1117" s="429">
        <f t="shared" si="267"/>
        <v>0</v>
      </c>
      <c r="T1117" s="315">
        <f t="shared" si="268"/>
        <v>0</v>
      </c>
      <c r="U1117" s="252"/>
      <c r="V1117" s="252"/>
      <c r="W1117" s="253"/>
      <c r="X1117" s="313">
        <f t="shared" si="262"/>
        <v>0</v>
      </c>
    </row>
    <row r="1118" spans="2:24" ht="19.5" hidden="1" thickBot="1">
      <c r="B1118" s="173"/>
      <c r="C1118" s="137">
        <v>4214</v>
      </c>
      <c r="D1118" s="139" t="s">
        <v>256</v>
      </c>
      <c r="E1118" s="812"/>
      <c r="F1118" s="449"/>
      <c r="G1118" s="245"/>
      <c r="H1118" s="245"/>
      <c r="I1118" s="476">
        <f t="shared" si="264"/>
        <v>0</v>
      </c>
      <c r="J1118" s="243" t="str">
        <f t="shared" si="261"/>
        <v/>
      </c>
      <c r="K1118" s="244"/>
      <c r="L1118" s="423"/>
      <c r="M1118" s="252"/>
      <c r="N1118" s="315">
        <f t="shared" si="265"/>
        <v>0</v>
      </c>
      <c r="O1118" s="424">
        <f t="shared" si="266"/>
        <v>0</v>
      </c>
      <c r="P1118" s="244"/>
      <c r="Q1118" s="423"/>
      <c r="R1118" s="252"/>
      <c r="S1118" s="429">
        <f t="shared" si="267"/>
        <v>0</v>
      </c>
      <c r="T1118" s="315">
        <f t="shared" si="268"/>
        <v>0</v>
      </c>
      <c r="U1118" s="252"/>
      <c r="V1118" s="252"/>
      <c r="W1118" s="253"/>
      <c r="X1118" s="313">
        <f t="shared" si="262"/>
        <v>0</v>
      </c>
    </row>
    <row r="1119" spans="2:24" ht="19.5" hidden="1" thickBot="1">
      <c r="B1119" s="173"/>
      <c r="C1119" s="137">
        <v>4217</v>
      </c>
      <c r="D1119" s="139" t="s">
        <v>257</v>
      </c>
      <c r="E1119" s="812"/>
      <c r="F1119" s="449"/>
      <c r="G1119" s="245"/>
      <c r="H1119" s="245"/>
      <c r="I1119" s="476">
        <f t="shared" si="264"/>
        <v>0</v>
      </c>
      <c r="J1119" s="243" t="str">
        <f t="shared" si="261"/>
        <v/>
      </c>
      <c r="K1119" s="244"/>
      <c r="L1119" s="423"/>
      <c r="M1119" s="252"/>
      <c r="N1119" s="315">
        <f t="shared" si="265"/>
        <v>0</v>
      </c>
      <c r="O1119" s="424">
        <f t="shared" si="266"/>
        <v>0</v>
      </c>
      <c r="P1119" s="244"/>
      <c r="Q1119" s="423"/>
      <c r="R1119" s="252"/>
      <c r="S1119" s="429">
        <f t="shared" si="267"/>
        <v>0</v>
      </c>
      <c r="T1119" s="315">
        <f t="shared" si="268"/>
        <v>0</v>
      </c>
      <c r="U1119" s="252"/>
      <c r="V1119" s="252"/>
      <c r="W1119" s="253"/>
      <c r="X1119" s="313">
        <f t="shared" si="262"/>
        <v>0</v>
      </c>
    </row>
    <row r="1120" spans="2:24" ht="19.5" hidden="1" thickBot="1">
      <c r="B1120" s="173"/>
      <c r="C1120" s="137">
        <v>4218</v>
      </c>
      <c r="D1120" s="145" t="s">
        <v>258</v>
      </c>
      <c r="E1120" s="812"/>
      <c r="F1120" s="449"/>
      <c r="G1120" s="245"/>
      <c r="H1120" s="245"/>
      <c r="I1120" s="476">
        <f t="shared" si="264"/>
        <v>0</v>
      </c>
      <c r="J1120" s="243" t="str">
        <f t="shared" si="261"/>
        <v/>
      </c>
      <c r="K1120" s="244"/>
      <c r="L1120" s="423"/>
      <c r="M1120" s="252"/>
      <c r="N1120" s="315">
        <f t="shared" si="265"/>
        <v>0</v>
      </c>
      <c r="O1120" s="424">
        <f t="shared" si="266"/>
        <v>0</v>
      </c>
      <c r="P1120" s="244"/>
      <c r="Q1120" s="423"/>
      <c r="R1120" s="252"/>
      <c r="S1120" s="429">
        <f t="shared" si="267"/>
        <v>0</v>
      </c>
      <c r="T1120" s="315">
        <f t="shared" si="268"/>
        <v>0</v>
      </c>
      <c r="U1120" s="252"/>
      <c r="V1120" s="252"/>
      <c r="W1120" s="253"/>
      <c r="X1120" s="313">
        <f t="shared" si="262"/>
        <v>0</v>
      </c>
    </row>
    <row r="1121" spans="2:24" ht="19.5" hidden="1" thickBot="1">
      <c r="B1121" s="173"/>
      <c r="C1121" s="137">
        <v>4219</v>
      </c>
      <c r="D1121" s="156" t="s">
        <v>259</v>
      </c>
      <c r="E1121" s="812"/>
      <c r="F1121" s="449"/>
      <c r="G1121" s="245"/>
      <c r="H1121" s="245"/>
      <c r="I1121" s="476">
        <f t="shared" si="264"/>
        <v>0</v>
      </c>
      <c r="J1121" s="243" t="str">
        <f t="shared" si="261"/>
        <v/>
      </c>
      <c r="K1121" s="244"/>
      <c r="L1121" s="423"/>
      <c r="M1121" s="252"/>
      <c r="N1121" s="315">
        <f t="shared" si="265"/>
        <v>0</v>
      </c>
      <c r="O1121" s="424">
        <f t="shared" si="266"/>
        <v>0</v>
      </c>
      <c r="P1121" s="244"/>
      <c r="Q1121" s="423"/>
      <c r="R1121" s="252"/>
      <c r="S1121" s="429">
        <f t="shared" si="267"/>
        <v>0</v>
      </c>
      <c r="T1121" s="315">
        <f t="shared" si="268"/>
        <v>0</v>
      </c>
      <c r="U1121" s="252"/>
      <c r="V1121" s="252"/>
      <c r="W1121" s="253"/>
      <c r="X1121" s="313">
        <f t="shared" si="262"/>
        <v>0</v>
      </c>
    </row>
    <row r="1122" spans="2:24" ht="19.5" hidden="1" thickBot="1">
      <c r="B1122" s="794">
        <v>4300</v>
      </c>
      <c r="C1122" s="958" t="s">
        <v>1706</v>
      </c>
      <c r="D1122" s="958"/>
      <c r="E1122" s="795"/>
      <c r="F1122" s="796">
        <f>SUM(F1123:F1125)</f>
        <v>0</v>
      </c>
      <c r="G1122" s="797">
        <f>SUM(G1123:G1125)</f>
        <v>0</v>
      </c>
      <c r="H1122" s="797">
        <f>SUM(H1123:H1125)</f>
        <v>0</v>
      </c>
      <c r="I1122" s="797">
        <f>SUM(I1123:I1125)</f>
        <v>0</v>
      </c>
      <c r="J1122" s="243" t="str">
        <f t="shared" si="261"/>
        <v/>
      </c>
      <c r="K1122" s="244"/>
      <c r="L1122" s="316">
        <f>SUM(L1123:L1125)</f>
        <v>0</v>
      </c>
      <c r="M1122" s="317">
        <f>SUM(M1123:M1125)</f>
        <v>0</v>
      </c>
      <c r="N1122" s="425">
        <f>SUM(N1123:N1125)</f>
        <v>0</v>
      </c>
      <c r="O1122" s="426">
        <f>SUM(O1123:O1125)</f>
        <v>0</v>
      </c>
      <c r="P1122" s="244"/>
      <c r="Q1122" s="316">
        <f t="shared" ref="Q1122:W1122" si="269">SUM(Q1123:Q1125)</f>
        <v>0</v>
      </c>
      <c r="R1122" s="317">
        <f t="shared" si="269"/>
        <v>0</v>
      </c>
      <c r="S1122" s="317">
        <f t="shared" si="269"/>
        <v>0</v>
      </c>
      <c r="T1122" s="317">
        <f t="shared" si="269"/>
        <v>0</v>
      </c>
      <c r="U1122" s="317">
        <f t="shared" si="269"/>
        <v>0</v>
      </c>
      <c r="V1122" s="317">
        <f t="shared" si="269"/>
        <v>0</v>
      </c>
      <c r="W1122" s="426">
        <f t="shared" si="269"/>
        <v>0</v>
      </c>
      <c r="X1122" s="313">
        <f t="shared" si="262"/>
        <v>0</v>
      </c>
    </row>
    <row r="1123" spans="2:24" ht="19.5" hidden="1" thickBot="1">
      <c r="B1123" s="173"/>
      <c r="C1123" s="144">
        <v>4301</v>
      </c>
      <c r="D1123" s="163" t="s">
        <v>260</v>
      </c>
      <c r="E1123" s="812"/>
      <c r="F1123" s="449"/>
      <c r="G1123" s="245"/>
      <c r="H1123" s="245"/>
      <c r="I1123" s="476">
        <f t="shared" ref="I1123:I1128" si="270">F1123+G1123+H1123</f>
        <v>0</v>
      </c>
      <c r="J1123" s="243" t="str">
        <f t="shared" si="261"/>
        <v/>
      </c>
      <c r="K1123" s="244"/>
      <c r="L1123" s="423"/>
      <c r="M1123" s="252"/>
      <c r="N1123" s="315">
        <f t="shared" ref="N1123:N1128" si="271">I1123</f>
        <v>0</v>
      </c>
      <c r="O1123" s="424">
        <f t="shared" ref="O1123:O1128" si="272">L1123+M1123-N1123</f>
        <v>0</v>
      </c>
      <c r="P1123" s="244"/>
      <c r="Q1123" s="423"/>
      <c r="R1123" s="252"/>
      <c r="S1123" s="429">
        <f t="shared" ref="S1123:S1128" si="273">+IF(+(L1123+M1123)&gt;=I1123,+M1123,+(+I1123-L1123))</f>
        <v>0</v>
      </c>
      <c r="T1123" s="315">
        <f t="shared" ref="T1123:T1128" si="274">Q1123+R1123-S1123</f>
        <v>0</v>
      </c>
      <c r="U1123" s="252"/>
      <c r="V1123" s="252"/>
      <c r="W1123" s="253"/>
      <c r="X1123" s="313">
        <f t="shared" si="262"/>
        <v>0</v>
      </c>
    </row>
    <row r="1124" spans="2:24" ht="19.5" hidden="1" thickBot="1">
      <c r="B1124" s="173"/>
      <c r="C1124" s="137">
        <v>4302</v>
      </c>
      <c r="D1124" s="139" t="s">
        <v>1078</v>
      </c>
      <c r="E1124" s="812"/>
      <c r="F1124" s="449"/>
      <c r="G1124" s="245"/>
      <c r="H1124" s="245"/>
      <c r="I1124" s="476">
        <f t="shared" si="270"/>
        <v>0</v>
      </c>
      <c r="J1124" s="243" t="str">
        <f t="shared" si="261"/>
        <v/>
      </c>
      <c r="K1124" s="244"/>
      <c r="L1124" s="423"/>
      <c r="M1124" s="252"/>
      <c r="N1124" s="315">
        <f t="shared" si="271"/>
        <v>0</v>
      </c>
      <c r="O1124" s="424">
        <f t="shared" si="272"/>
        <v>0</v>
      </c>
      <c r="P1124" s="244"/>
      <c r="Q1124" s="423"/>
      <c r="R1124" s="252"/>
      <c r="S1124" s="429">
        <f t="shared" si="273"/>
        <v>0</v>
      </c>
      <c r="T1124" s="315">
        <f t="shared" si="274"/>
        <v>0</v>
      </c>
      <c r="U1124" s="252"/>
      <c r="V1124" s="252"/>
      <c r="W1124" s="253"/>
      <c r="X1124" s="313">
        <f t="shared" si="262"/>
        <v>0</v>
      </c>
    </row>
    <row r="1125" spans="2:24" ht="19.5" hidden="1" thickBot="1">
      <c r="B1125" s="173"/>
      <c r="C1125" s="142">
        <v>4309</v>
      </c>
      <c r="D1125" s="148" t="s">
        <v>262</v>
      </c>
      <c r="E1125" s="812"/>
      <c r="F1125" s="449"/>
      <c r="G1125" s="245"/>
      <c r="H1125" s="245"/>
      <c r="I1125" s="476">
        <f t="shared" si="270"/>
        <v>0</v>
      </c>
      <c r="J1125" s="243" t="str">
        <f t="shared" si="261"/>
        <v/>
      </c>
      <c r="K1125" s="244"/>
      <c r="L1125" s="423"/>
      <c r="M1125" s="252"/>
      <c r="N1125" s="315">
        <f t="shared" si="271"/>
        <v>0</v>
      </c>
      <c r="O1125" s="424">
        <f t="shared" si="272"/>
        <v>0</v>
      </c>
      <c r="P1125" s="244"/>
      <c r="Q1125" s="423"/>
      <c r="R1125" s="252"/>
      <c r="S1125" s="429">
        <f t="shared" si="273"/>
        <v>0</v>
      </c>
      <c r="T1125" s="315">
        <f t="shared" si="274"/>
        <v>0</v>
      </c>
      <c r="U1125" s="252"/>
      <c r="V1125" s="252"/>
      <c r="W1125" s="253"/>
      <c r="X1125" s="313">
        <f t="shared" si="262"/>
        <v>0</v>
      </c>
    </row>
    <row r="1126" spans="2:24" ht="19.5" hidden="1" thickBot="1">
      <c r="B1126" s="794">
        <v>4400</v>
      </c>
      <c r="C1126" s="961" t="s">
        <v>1707</v>
      </c>
      <c r="D1126" s="961"/>
      <c r="E1126" s="795"/>
      <c r="F1126" s="798"/>
      <c r="G1126" s="799"/>
      <c r="H1126" s="799"/>
      <c r="I1126" s="800">
        <f t="shared" si="270"/>
        <v>0</v>
      </c>
      <c r="J1126" s="243" t="str">
        <f t="shared" si="261"/>
        <v/>
      </c>
      <c r="K1126" s="244"/>
      <c r="L1126" s="428"/>
      <c r="M1126" s="254"/>
      <c r="N1126" s="317">
        <f t="shared" si="271"/>
        <v>0</v>
      </c>
      <c r="O1126" s="424">
        <f t="shared" si="272"/>
        <v>0</v>
      </c>
      <c r="P1126" s="244"/>
      <c r="Q1126" s="428"/>
      <c r="R1126" s="254"/>
      <c r="S1126" s="429">
        <f t="shared" si="273"/>
        <v>0</v>
      </c>
      <c r="T1126" s="315">
        <f t="shared" si="274"/>
        <v>0</v>
      </c>
      <c r="U1126" s="254"/>
      <c r="V1126" s="254"/>
      <c r="W1126" s="253"/>
      <c r="X1126" s="313">
        <f t="shared" si="262"/>
        <v>0</v>
      </c>
    </row>
    <row r="1127" spans="2:24" ht="19.5" hidden="1" thickBot="1">
      <c r="B1127" s="794">
        <v>4500</v>
      </c>
      <c r="C1127" s="963" t="s">
        <v>1708</v>
      </c>
      <c r="D1127" s="963"/>
      <c r="E1127" s="795"/>
      <c r="F1127" s="798"/>
      <c r="G1127" s="799"/>
      <c r="H1127" s="799"/>
      <c r="I1127" s="800">
        <f t="shared" si="270"/>
        <v>0</v>
      </c>
      <c r="J1127" s="243" t="str">
        <f t="shared" si="261"/>
        <v/>
      </c>
      <c r="K1127" s="244"/>
      <c r="L1127" s="428"/>
      <c r="M1127" s="254"/>
      <c r="N1127" s="317">
        <f t="shared" si="271"/>
        <v>0</v>
      </c>
      <c r="O1127" s="424">
        <f t="shared" si="272"/>
        <v>0</v>
      </c>
      <c r="P1127" s="244"/>
      <c r="Q1127" s="428"/>
      <c r="R1127" s="254"/>
      <c r="S1127" s="429">
        <f t="shared" si="273"/>
        <v>0</v>
      </c>
      <c r="T1127" s="315">
        <f t="shared" si="274"/>
        <v>0</v>
      </c>
      <c r="U1127" s="254"/>
      <c r="V1127" s="254"/>
      <c r="W1127" s="253"/>
      <c r="X1127" s="313">
        <f t="shared" si="262"/>
        <v>0</v>
      </c>
    </row>
    <row r="1128" spans="2:24" ht="19.5" hidden="1" thickBot="1">
      <c r="B1128" s="794">
        <v>4600</v>
      </c>
      <c r="C1128" s="964" t="s">
        <v>263</v>
      </c>
      <c r="D1128" s="965"/>
      <c r="E1128" s="795"/>
      <c r="F1128" s="798"/>
      <c r="G1128" s="799"/>
      <c r="H1128" s="799"/>
      <c r="I1128" s="800">
        <f t="shared" si="270"/>
        <v>0</v>
      </c>
      <c r="J1128" s="243" t="str">
        <f t="shared" si="261"/>
        <v/>
      </c>
      <c r="K1128" s="244"/>
      <c r="L1128" s="428"/>
      <c r="M1128" s="254"/>
      <c r="N1128" s="317">
        <f t="shared" si="271"/>
        <v>0</v>
      </c>
      <c r="O1128" s="424">
        <f t="shared" si="272"/>
        <v>0</v>
      </c>
      <c r="P1128" s="244"/>
      <c r="Q1128" s="428"/>
      <c r="R1128" s="254"/>
      <c r="S1128" s="429">
        <f t="shared" si="273"/>
        <v>0</v>
      </c>
      <c r="T1128" s="315">
        <f t="shared" si="274"/>
        <v>0</v>
      </c>
      <c r="U1128" s="254"/>
      <c r="V1128" s="254"/>
      <c r="W1128" s="253"/>
      <c r="X1128" s="313">
        <f t="shared" si="262"/>
        <v>0</v>
      </c>
    </row>
    <row r="1129" spans="2:24" ht="19.5" hidden="1" thickBot="1">
      <c r="B1129" s="794">
        <v>4900</v>
      </c>
      <c r="C1129" s="960" t="s">
        <v>294</v>
      </c>
      <c r="D1129" s="960"/>
      <c r="E1129" s="795"/>
      <c r="F1129" s="796">
        <f>+F1130+F1131</f>
        <v>0</v>
      </c>
      <c r="G1129" s="797">
        <f>+G1130+G1131</f>
        <v>0</v>
      </c>
      <c r="H1129" s="797">
        <f>+H1130+H1131</f>
        <v>0</v>
      </c>
      <c r="I1129" s="797">
        <f>+I1130+I1131</f>
        <v>0</v>
      </c>
      <c r="J1129" s="243" t="str">
        <f t="shared" si="261"/>
        <v/>
      </c>
      <c r="K1129" s="244"/>
      <c r="L1129" s="773"/>
      <c r="M1129" s="774"/>
      <c r="N1129" s="774"/>
      <c r="O1129" s="820"/>
      <c r="P1129" s="244"/>
      <c r="Q1129" s="773"/>
      <c r="R1129" s="774"/>
      <c r="S1129" s="774"/>
      <c r="T1129" s="774"/>
      <c r="U1129" s="774"/>
      <c r="V1129" s="774"/>
      <c r="W1129" s="820"/>
      <c r="X1129" s="313">
        <f t="shared" si="262"/>
        <v>0</v>
      </c>
    </row>
    <row r="1130" spans="2:24" ht="19.5" hidden="1" thickBot="1">
      <c r="B1130" s="173"/>
      <c r="C1130" s="144">
        <v>4901</v>
      </c>
      <c r="D1130" s="174" t="s">
        <v>295</v>
      </c>
      <c r="E1130" s="812"/>
      <c r="F1130" s="449"/>
      <c r="G1130" s="245"/>
      <c r="H1130" s="245"/>
      <c r="I1130" s="476">
        <f>F1130+G1130+H1130</f>
        <v>0</v>
      </c>
      <c r="J1130" s="243" t="str">
        <f t="shared" si="261"/>
        <v/>
      </c>
      <c r="K1130" s="244"/>
      <c r="L1130" s="771"/>
      <c r="M1130" s="775"/>
      <c r="N1130" s="775"/>
      <c r="O1130" s="819"/>
      <c r="P1130" s="244"/>
      <c r="Q1130" s="771"/>
      <c r="R1130" s="775"/>
      <c r="S1130" s="775"/>
      <c r="T1130" s="775"/>
      <c r="U1130" s="775"/>
      <c r="V1130" s="775"/>
      <c r="W1130" s="819"/>
      <c r="X1130" s="313">
        <f t="shared" si="262"/>
        <v>0</v>
      </c>
    </row>
    <row r="1131" spans="2:24" ht="19.5" hidden="1" thickBot="1">
      <c r="B1131" s="173"/>
      <c r="C1131" s="142">
        <v>4902</v>
      </c>
      <c r="D1131" s="148" t="s">
        <v>296</v>
      </c>
      <c r="E1131" s="812"/>
      <c r="F1131" s="449"/>
      <c r="G1131" s="245"/>
      <c r="H1131" s="245"/>
      <c r="I1131" s="476">
        <f>F1131+G1131+H1131</f>
        <v>0</v>
      </c>
      <c r="J1131" s="243" t="str">
        <f t="shared" si="261"/>
        <v/>
      </c>
      <c r="K1131" s="244"/>
      <c r="L1131" s="771"/>
      <c r="M1131" s="775"/>
      <c r="N1131" s="775"/>
      <c r="O1131" s="819"/>
      <c r="P1131" s="244"/>
      <c r="Q1131" s="771"/>
      <c r="R1131" s="775"/>
      <c r="S1131" s="775"/>
      <c r="T1131" s="775"/>
      <c r="U1131" s="775"/>
      <c r="V1131" s="775"/>
      <c r="W1131" s="819"/>
      <c r="X1131" s="313">
        <f t="shared" si="262"/>
        <v>0</v>
      </c>
    </row>
    <row r="1132" spans="2:24" ht="19.5" hidden="1" thickBot="1">
      <c r="B1132" s="801">
        <v>5100</v>
      </c>
      <c r="C1132" s="967" t="s">
        <v>264</v>
      </c>
      <c r="D1132" s="967"/>
      <c r="E1132" s="802"/>
      <c r="F1132" s="803"/>
      <c r="G1132" s="804"/>
      <c r="H1132" s="804"/>
      <c r="I1132" s="800">
        <f>F1132+G1132+H1132</f>
        <v>0</v>
      </c>
      <c r="J1132" s="243" t="str">
        <f t="shared" si="261"/>
        <v/>
      </c>
      <c r="K1132" s="244"/>
      <c r="L1132" s="430"/>
      <c r="M1132" s="431"/>
      <c r="N1132" s="327">
        <f>I1132</f>
        <v>0</v>
      </c>
      <c r="O1132" s="424">
        <f>L1132+M1132-N1132</f>
        <v>0</v>
      </c>
      <c r="P1132" s="244"/>
      <c r="Q1132" s="430"/>
      <c r="R1132" s="431"/>
      <c r="S1132" s="429">
        <f>+IF(+(L1132+M1132)&gt;=I1132,+M1132,+(+I1132-L1132))</f>
        <v>0</v>
      </c>
      <c r="T1132" s="315">
        <f>Q1132+R1132-S1132</f>
        <v>0</v>
      </c>
      <c r="U1132" s="431"/>
      <c r="V1132" s="431"/>
      <c r="W1132" s="253"/>
      <c r="X1132" s="313">
        <f t="shared" si="262"/>
        <v>0</v>
      </c>
    </row>
    <row r="1133" spans="2:24" ht="19.5" hidden="1" thickBot="1">
      <c r="B1133" s="801">
        <v>5200</v>
      </c>
      <c r="C1133" s="959" t="s">
        <v>265</v>
      </c>
      <c r="D1133" s="959"/>
      <c r="E1133" s="802"/>
      <c r="F1133" s="805">
        <f>SUM(F1134:F1140)</f>
        <v>0</v>
      </c>
      <c r="G1133" s="806">
        <f>SUM(G1134:G1140)</f>
        <v>0</v>
      </c>
      <c r="H1133" s="806">
        <f>SUM(H1134:H1140)</f>
        <v>0</v>
      </c>
      <c r="I1133" s="806">
        <f>SUM(I1134:I1140)</f>
        <v>0</v>
      </c>
      <c r="J1133" s="243" t="str">
        <f t="shared" si="261"/>
        <v/>
      </c>
      <c r="K1133" s="244"/>
      <c r="L1133" s="326">
        <f>SUM(L1134:L1140)</f>
        <v>0</v>
      </c>
      <c r="M1133" s="327">
        <f>SUM(M1134:M1140)</f>
        <v>0</v>
      </c>
      <c r="N1133" s="432">
        <f>SUM(N1134:N1140)</f>
        <v>0</v>
      </c>
      <c r="O1133" s="433">
        <f>SUM(O1134:O1140)</f>
        <v>0</v>
      </c>
      <c r="P1133" s="244"/>
      <c r="Q1133" s="326">
        <f t="shared" ref="Q1133:W1133" si="275">SUM(Q1134:Q1140)</f>
        <v>0</v>
      </c>
      <c r="R1133" s="327">
        <f t="shared" si="275"/>
        <v>0</v>
      </c>
      <c r="S1133" s="327">
        <f t="shared" si="275"/>
        <v>0</v>
      </c>
      <c r="T1133" s="327">
        <f t="shared" si="275"/>
        <v>0</v>
      </c>
      <c r="U1133" s="327">
        <f t="shared" si="275"/>
        <v>0</v>
      </c>
      <c r="V1133" s="327">
        <f t="shared" si="275"/>
        <v>0</v>
      </c>
      <c r="W1133" s="433">
        <f t="shared" si="275"/>
        <v>0</v>
      </c>
      <c r="X1133" s="313">
        <f t="shared" si="262"/>
        <v>0</v>
      </c>
    </row>
    <row r="1134" spans="2:24" ht="19.5" hidden="1" thickBot="1">
      <c r="B1134" s="175"/>
      <c r="C1134" s="176">
        <v>5201</v>
      </c>
      <c r="D1134" s="177" t="s">
        <v>266</v>
      </c>
      <c r="E1134" s="813"/>
      <c r="F1134" s="473"/>
      <c r="G1134" s="434"/>
      <c r="H1134" s="434"/>
      <c r="I1134" s="476">
        <f t="shared" ref="I1134:I1140" si="276">F1134+G1134+H1134</f>
        <v>0</v>
      </c>
      <c r="J1134" s="243" t="str">
        <f t="shared" si="261"/>
        <v/>
      </c>
      <c r="K1134" s="244"/>
      <c r="L1134" s="435"/>
      <c r="M1134" s="436"/>
      <c r="N1134" s="330">
        <f t="shared" ref="N1134:N1140" si="277">I1134</f>
        <v>0</v>
      </c>
      <c r="O1134" s="424">
        <f t="shared" ref="O1134:O1140" si="278">L1134+M1134-N1134</f>
        <v>0</v>
      </c>
      <c r="P1134" s="244"/>
      <c r="Q1134" s="435"/>
      <c r="R1134" s="436"/>
      <c r="S1134" s="429">
        <f t="shared" ref="S1134:S1140" si="279">+IF(+(L1134+M1134)&gt;=I1134,+M1134,+(+I1134-L1134))</f>
        <v>0</v>
      </c>
      <c r="T1134" s="315">
        <f t="shared" ref="T1134:T1140" si="280">Q1134+R1134-S1134</f>
        <v>0</v>
      </c>
      <c r="U1134" s="436"/>
      <c r="V1134" s="436"/>
      <c r="W1134" s="253"/>
      <c r="X1134" s="313">
        <f t="shared" si="262"/>
        <v>0</v>
      </c>
    </row>
    <row r="1135" spans="2:24" ht="19.5" hidden="1" thickBot="1">
      <c r="B1135" s="175"/>
      <c r="C1135" s="178">
        <v>5202</v>
      </c>
      <c r="D1135" s="179" t="s">
        <v>267</v>
      </c>
      <c r="E1135" s="813"/>
      <c r="F1135" s="473"/>
      <c r="G1135" s="434"/>
      <c r="H1135" s="434"/>
      <c r="I1135" s="476">
        <f t="shared" si="276"/>
        <v>0</v>
      </c>
      <c r="J1135" s="243" t="str">
        <f t="shared" si="261"/>
        <v/>
      </c>
      <c r="K1135" s="244"/>
      <c r="L1135" s="435"/>
      <c r="M1135" s="436"/>
      <c r="N1135" s="330">
        <f t="shared" si="277"/>
        <v>0</v>
      </c>
      <c r="O1135" s="424">
        <f t="shared" si="278"/>
        <v>0</v>
      </c>
      <c r="P1135" s="244"/>
      <c r="Q1135" s="435"/>
      <c r="R1135" s="436"/>
      <c r="S1135" s="429">
        <f t="shared" si="279"/>
        <v>0</v>
      </c>
      <c r="T1135" s="315">
        <f t="shared" si="280"/>
        <v>0</v>
      </c>
      <c r="U1135" s="436"/>
      <c r="V1135" s="436"/>
      <c r="W1135" s="253"/>
      <c r="X1135" s="313">
        <f t="shared" si="262"/>
        <v>0</v>
      </c>
    </row>
    <row r="1136" spans="2:24" ht="19.5" hidden="1" thickBot="1">
      <c r="B1136" s="175"/>
      <c r="C1136" s="178">
        <v>5203</v>
      </c>
      <c r="D1136" s="179" t="s">
        <v>934</v>
      </c>
      <c r="E1136" s="813"/>
      <c r="F1136" s="473"/>
      <c r="G1136" s="434"/>
      <c r="H1136" s="434"/>
      <c r="I1136" s="476">
        <f t="shared" si="276"/>
        <v>0</v>
      </c>
      <c r="J1136" s="243" t="str">
        <f t="shared" si="261"/>
        <v/>
      </c>
      <c r="K1136" s="244"/>
      <c r="L1136" s="435"/>
      <c r="M1136" s="436"/>
      <c r="N1136" s="330">
        <f t="shared" si="277"/>
        <v>0</v>
      </c>
      <c r="O1136" s="424">
        <f t="shared" si="278"/>
        <v>0</v>
      </c>
      <c r="P1136" s="244"/>
      <c r="Q1136" s="435"/>
      <c r="R1136" s="436"/>
      <c r="S1136" s="429">
        <f t="shared" si="279"/>
        <v>0</v>
      </c>
      <c r="T1136" s="315">
        <f t="shared" si="280"/>
        <v>0</v>
      </c>
      <c r="U1136" s="436"/>
      <c r="V1136" s="436"/>
      <c r="W1136" s="253"/>
      <c r="X1136" s="313">
        <f t="shared" si="262"/>
        <v>0</v>
      </c>
    </row>
    <row r="1137" spans="2:24" ht="19.5" hidden="1" thickBot="1">
      <c r="B1137" s="175"/>
      <c r="C1137" s="178">
        <v>5204</v>
      </c>
      <c r="D1137" s="179" t="s">
        <v>935</v>
      </c>
      <c r="E1137" s="813"/>
      <c r="F1137" s="473"/>
      <c r="G1137" s="434"/>
      <c r="H1137" s="434"/>
      <c r="I1137" s="476">
        <f t="shared" si="276"/>
        <v>0</v>
      </c>
      <c r="J1137" s="243" t="str">
        <f t="shared" si="261"/>
        <v/>
      </c>
      <c r="K1137" s="244"/>
      <c r="L1137" s="435"/>
      <c r="M1137" s="436"/>
      <c r="N1137" s="330">
        <f t="shared" si="277"/>
        <v>0</v>
      </c>
      <c r="O1137" s="424">
        <f t="shared" si="278"/>
        <v>0</v>
      </c>
      <c r="P1137" s="244"/>
      <c r="Q1137" s="435"/>
      <c r="R1137" s="436"/>
      <c r="S1137" s="429">
        <f t="shared" si="279"/>
        <v>0</v>
      </c>
      <c r="T1137" s="315">
        <f t="shared" si="280"/>
        <v>0</v>
      </c>
      <c r="U1137" s="436"/>
      <c r="V1137" s="436"/>
      <c r="W1137" s="253"/>
      <c r="X1137" s="313">
        <f t="shared" si="262"/>
        <v>0</v>
      </c>
    </row>
    <row r="1138" spans="2:24" ht="19.5" hidden="1" thickBot="1">
      <c r="B1138" s="175"/>
      <c r="C1138" s="178">
        <v>5205</v>
      </c>
      <c r="D1138" s="179" t="s">
        <v>936</v>
      </c>
      <c r="E1138" s="813"/>
      <c r="F1138" s="473"/>
      <c r="G1138" s="434"/>
      <c r="H1138" s="434"/>
      <c r="I1138" s="476">
        <f t="shared" si="276"/>
        <v>0</v>
      </c>
      <c r="J1138" s="243" t="str">
        <f t="shared" si="261"/>
        <v/>
      </c>
      <c r="K1138" s="244"/>
      <c r="L1138" s="435"/>
      <c r="M1138" s="436"/>
      <c r="N1138" s="330">
        <f t="shared" si="277"/>
        <v>0</v>
      </c>
      <c r="O1138" s="424">
        <f t="shared" si="278"/>
        <v>0</v>
      </c>
      <c r="P1138" s="244"/>
      <c r="Q1138" s="435"/>
      <c r="R1138" s="436"/>
      <c r="S1138" s="429">
        <f t="shared" si="279"/>
        <v>0</v>
      </c>
      <c r="T1138" s="315">
        <f t="shared" si="280"/>
        <v>0</v>
      </c>
      <c r="U1138" s="436"/>
      <c r="V1138" s="436"/>
      <c r="W1138" s="253"/>
      <c r="X1138" s="313">
        <f t="shared" si="262"/>
        <v>0</v>
      </c>
    </row>
    <row r="1139" spans="2:24" ht="19.5" hidden="1" thickBot="1">
      <c r="B1139" s="175"/>
      <c r="C1139" s="178">
        <v>5206</v>
      </c>
      <c r="D1139" s="179" t="s">
        <v>937</v>
      </c>
      <c r="E1139" s="813"/>
      <c r="F1139" s="473"/>
      <c r="G1139" s="434"/>
      <c r="H1139" s="434"/>
      <c r="I1139" s="476">
        <f t="shared" si="276"/>
        <v>0</v>
      </c>
      <c r="J1139" s="243" t="str">
        <f t="shared" si="261"/>
        <v/>
      </c>
      <c r="K1139" s="244"/>
      <c r="L1139" s="435"/>
      <c r="M1139" s="436"/>
      <c r="N1139" s="330">
        <f t="shared" si="277"/>
        <v>0</v>
      </c>
      <c r="O1139" s="424">
        <f t="shared" si="278"/>
        <v>0</v>
      </c>
      <c r="P1139" s="244"/>
      <c r="Q1139" s="435"/>
      <c r="R1139" s="436"/>
      <c r="S1139" s="429">
        <f t="shared" si="279"/>
        <v>0</v>
      </c>
      <c r="T1139" s="315">
        <f t="shared" si="280"/>
        <v>0</v>
      </c>
      <c r="U1139" s="436"/>
      <c r="V1139" s="436"/>
      <c r="W1139" s="253"/>
      <c r="X1139" s="313">
        <f t="shared" si="262"/>
        <v>0</v>
      </c>
    </row>
    <row r="1140" spans="2:24" ht="19.5" hidden="1" thickBot="1">
      <c r="B1140" s="175"/>
      <c r="C1140" s="180">
        <v>5219</v>
      </c>
      <c r="D1140" s="181" t="s">
        <v>938</v>
      </c>
      <c r="E1140" s="813"/>
      <c r="F1140" s="473"/>
      <c r="G1140" s="434"/>
      <c r="H1140" s="434"/>
      <c r="I1140" s="476">
        <f t="shared" si="276"/>
        <v>0</v>
      </c>
      <c r="J1140" s="243" t="str">
        <f t="shared" ref="J1140:J1159" si="281">(IF($E1140&lt;&gt;0,$J$2,IF($I1140&lt;&gt;0,$J$2,"")))</f>
        <v/>
      </c>
      <c r="K1140" s="244"/>
      <c r="L1140" s="435"/>
      <c r="M1140" s="436"/>
      <c r="N1140" s="330">
        <f t="shared" si="277"/>
        <v>0</v>
      </c>
      <c r="O1140" s="424">
        <f t="shared" si="278"/>
        <v>0</v>
      </c>
      <c r="P1140" s="244"/>
      <c r="Q1140" s="435"/>
      <c r="R1140" s="436"/>
      <c r="S1140" s="429">
        <f t="shared" si="279"/>
        <v>0</v>
      </c>
      <c r="T1140" s="315">
        <f t="shared" si="280"/>
        <v>0</v>
      </c>
      <c r="U1140" s="436"/>
      <c r="V1140" s="436"/>
      <c r="W1140" s="253"/>
      <c r="X1140" s="313">
        <f t="shared" ref="X1140:X1153" si="282">T1140-U1140-V1140-W1140</f>
        <v>0</v>
      </c>
    </row>
    <row r="1141" spans="2:24" ht="19.5" hidden="1" thickBot="1">
      <c r="B1141" s="801">
        <v>5300</v>
      </c>
      <c r="C1141" s="966" t="s">
        <v>939</v>
      </c>
      <c r="D1141" s="966"/>
      <c r="E1141" s="802"/>
      <c r="F1141" s="805">
        <f>SUM(F1142:F1143)</f>
        <v>0</v>
      </c>
      <c r="G1141" s="806">
        <f>SUM(G1142:G1143)</f>
        <v>0</v>
      </c>
      <c r="H1141" s="806">
        <f>SUM(H1142:H1143)</f>
        <v>0</v>
      </c>
      <c r="I1141" s="806">
        <f>SUM(I1142:I1143)</f>
        <v>0</v>
      </c>
      <c r="J1141" s="243" t="str">
        <f t="shared" si="281"/>
        <v/>
      </c>
      <c r="K1141" s="244"/>
      <c r="L1141" s="326">
        <f>SUM(L1142:L1143)</f>
        <v>0</v>
      </c>
      <c r="M1141" s="327">
        <f>SUM(M1142:M1143)</f>
        <v>0</v>
      </c>
      <c r="N1141" s="432">
        <f>SUM(N1142:N1143)</f>
        <v>0</v>
      </c>
      <c r="O1141" s="433">
        <f>SUM(O1142:O1143)</f>
        <v>0</v>
      </c>
      <c r="P1141" s="244"/>
      <c r="Q1141" s="326">
        <f t="shared" ref="Q1141:W1141" si="283">SUM(Q1142:Q1143)</f>
        <v>0</v>
      </c>
      <c r="R1141" s="327">
        <f t="shared" si="283"/>
        <v>0</v>
      </c>
      <c r="S1141" s="327">
        <f t="shared" si="283"/>
        <v>0</v>
      </c>
      <c r="T1141" s="327">
        <f t="shared" si="283"/>
        <v>0</v>
      </c>
      <c r="U1141" s="327">
        <f t="shared" si="283"/>
        <v>0</v>
      </c>
      <c r="V1141" s="327">
        <f t="shared" si="283"/>
        <v>0</v>
      </c>
      <c r="W1141" s="433">
        <f t="shared" si="283"/>
        <v>0</v>
      </c>
      <c r="X1141" s="313">
        <f t="shared" si="282"/>
        <v>0</v>
      </c>
    </row>
    <row r="1142" spans="2:24" ht="19.5" hidden="1" thickBot="1">
      <c r="B1142" s="175"/>
      <c r="C1142" s="176">
        <v>5301</v>
      </c>
      <c r="D1142" s="177" t="s">
        <v>1457</v>
      </c>
      <c r="E1142" s="813"/>
      <c r="F1142" s="473"/>
      <c r="G1142" s="434"/>
      <c r="H1142" s="434"/>
      <c r="I1142" s="476">
        <f>F1142+G1142+H1142</f>
        <v>0</v>
      </c>
      <c r="J1142" s="243" t="str">
        <f t="shared" si="281"/>
        <v/>
      </c>
      <c r="K1142" s="244"/>
      <c r="L1142" s="435"/>
      <c r="M1142" s="436"/>
      <c r="N1142" s="330">
        <f>I1142</f>
        <v>0</v>
      </c>
      <c r="O1142" s="424">
        <f>L1142+M1142-N1142</f>
        <v>0</v>
      </c>
      <c r="P1142" s="244"/>
      <c r="Q1142" s="435"/>
      <c r="R1142" s="436"/>
      <c r="S1142" s="429">
        <f>+IF(+(L1142+M1142)&gt;=I1142,+M1142,+(+I1142-L1142))</f>
        <v>0</v>
      </c>
      <c r="T1142" s="315">
        <f>Q1142+R1142-S1142</f>
        <v>0</v>
      </c>
      <c r="U1142" s="436"/>
      <c r="V1142" s="436"/>
      <c r="W1142" s="253"/>
      <c r="X1142" s="313">
        <f t="shared" si="282"/>
        <v>0</v>
      </c>
    </row>
    <row r="1143" spans="2:24" ht="19.5" hidden="1" thickBot="1">
      <c r="B1143" s="175"/>
      <c r="C1143" s="180">
        <v>5309</v>
      </c>
      <c r="D1143" s="181" t="s">
        <v>940</v>
      </c>
      <c r="E1143" s="813"/>
      <c r="F1143" s="473"/>
      <c r="G1143" s="434"/>
      <c r="H1143" s="434"/>
      <c r="I1143" s="476">
        <f>F1143+G1143+H1143</f>
        <v>0</v>
      </c>
      <c r="J1143" s="243" t="str">
        <f t="shared" si="281"/>
        <v/>
      </c>
      <c r="K1143" s="244"/>
      <c r="L1143" s="435"/>
      <c r="M1143" s="436"/>
      <c r="N1143" s="330">
        <f>I1143</f>
        <v>0</v>
      </c>
      <c r="O1143" s="424">
        <f>L1143+M1143-N1143</f>
        <v>0</v>
      </c>
      <c r="P1143" s="244"/>
      <c r="Q1143" s="435"/>
      <c r="R1143" s="436"/>
      <c r="S1143" s="429">
        <f>+IF(+(L1143+M1143)&gt;=I1143,+M1143,+(+I1143-L1143))</f>
        <v>0</v>
      </c>
      <c r="T1143" s="315">
        <f>Q1143+R1143-S1143</f>
        <v>0</v>
      </c>
      <c r="U1143" s="436"/>
      <c r="V1143" s="436"/>
      <c r="W1143" s="253"/>
      <c r="X1143" s="313">
        <f t="shared" si="282"/>
        <v>0</v>
      </c>
    </row>
    <row r="1144" spans="2:24" ht="19.5" hidden="1" thickBot="1">
      <c r="B1144" s="801">
        <v>5400</v>
      </c>
      <c r="C1144" s="967" t="s">
        <v>1027</v>
      </c>
      <c r="D1144" s="967"/>
      <c r="E1144" s="802"/>
      <c r="F1144" s="803"/>
      <c r="G1144" s="804"/>
      <c r="H1144" s="804"/>
      <c r="I1144" s="800">
        <f>F1144+G1144+H1144</f>
        <v>0</v>
      </c>
      <c r="J1144" s="243" t="str">
        <f t="shared" si="281"/>
        <v/>
      </c>
      <c r="K1144" s="244"/>
      <c r="L1144" s="430"/>
      <c r="M1144" s="431"/>
      <c r="N1144" s="327">
        <f>I1144</f>
        <v>0</v>
      </c>
      <c r="O1144" s="424">
        <f>L1144+M1144-N1144</f>
        <v>0</v>
      </c>
      <c r="P1144" s="244"/>
      <c r="Q1144" s="430"/>
      <c r="R1144" s="431"/>
      <c r="S1144" s="429">
        <f>+IF(+(L1144+M1144)&gt;=I1144,+M1144,+(+I1144-L1144))</f>
        <v>0</v>
      </c>
      <c r="T1144" s="315">
        <f>Q1144+R1144-S1144</f>
        <v>0</v>
      </c>
      <c r="U1144" s="431"/>
      <c r="V1144" s="431"/>
      <c r="W1144" s="253"/>
      <c r="X1144" s="313">
        <f t="shared" si="282"/>
        <v>0</v>
      </c>
    </row>
    <row r="1145" spans="2:24" ht="19.5" hidden="1" thickBot="1">
      <c r="B1145" s="794">
        <v>5500</v>
      </c>
      <c r="C1145" s="960" t="s">
        <v>1028</v>
      </c>
      <c r="D1145" s="960"/>
      <c r="E1145" s="795"/>
      <c r="F1145" s="796">
        <f>SUM(F1146:F1149)</f>
        <v>0</v>
      </c>
      <c r="G1145" s="797">
        <f>SUM(G1146:G1149)</f>
        <v>0</v>
      </c>
      <c r="H1145" s="797">
        <f>SUM(H1146:H1149)</f>
        <v>0</v>
      </c>
      <c r="I1145" s="797">
        <f>SUM(I1146:I1149)</f>
        <v>0</v>
      </c>
      <c r="J1145" s="243" t="str">
        <f t="shared" si="281"/>
        <v/>
      </c>
      <c r="K1145" s="244"/>
      <c r="L1145" s="316">
        <f>SUM(L1146:L1149)</f>
        <v>0</v>
      </c>
      <c r="M1145" s="317">
        <f>SUM(M1146:M1149)</f>
        <v>0</v>
      </c>
      <c r="N1145" s="425">
        <f>SUM(N1146:N1149)</f>
        <v>0</v>
      </c>
      <c r="O1145" s="426">
        <f>SUM(O1146:O1149)</f>
        <v>0</v>
      </c>
      <c r="P1145" s="244"/>
      <c r="Q1145" s="316">
        <f t="shared" ref="Q1145:W1145" si="284">SUM(Q1146:Q1149)</f>
        <v>0</v>
      </c>
      <c r="R1145" s="317">
        <f t="shared" si="284"/>
        <v>0</v>
      </c>
      <c r="S1145" s="317">
        <f t="shared" si="284"/>
        <v>0</v>
      </c>
      <c r="T1145" s="317">
        <f t="shared" si="284"/>
        <v>0</v>
      </c>
      <c r="U1145" s="317">
        <f t="shared" si="284"/>
        <v>0</v>
      </c>
      <c r="V1145" s="317">
        <f t="shared" si="284"/>
        <v>0</v>
      </c>
      <c r="W1145" s="426">
        <f t="shared" si="284"/>
        <v>0</v>
      </c>
      <c r="X1145" s="313">
        <f t="shared" si="282"/>
        <v>0</v>
      </c>
    </row>
    <row r="1146" spans="2:24" ht="19.5" hidden="1" thickBot="1">
      <c r="B1146" s="173"/>
      <c r="C1146" s="144">
        <v>5501</v>
      </c>
      <c r="D1146" s="163" t="s">
        <v>1029</v>
      </c>
      <c r="E1146" s="812"/>
      <c r="F1146" s="449"/>
      <c r="G1146" s="245"/>
      <c r="H1146" s="245"/>
      <c r="I1146" s="476">
        <f>F1146+G1146+H1146</f>
        <v>0</v>
      </c>
      <c r="J1146" s="243" t="str">
        <f t="shared" si="281"/>
        <v/>
      </c>
      <c r="K1146" s="244"/>
      <c r="L1146" s="423"/>
      <c r="M1146" s="252"/>
      <c r="N1146" s="315">
        <f>I1146</f>
        <v>0</v>
      </c>
      <c r="O1146" s="424">
        <f>L1146+M1146-N1146</f>
        <v>0</v>
      </c>
      <c r="P1146" s="244"/>
      <c r="Q1146" s="423"/>
      <c r="R1146" s="252"/>
      <c r="S1146" s="429">
        <f>+IF(+(L1146+M1146)&gt;=I1146,+M1146,+(+I1146-L1146))</f>
        <v>0</v>
      </c>
      <c r="T1146" s="315">
        <f>Q1146+R1146-S1146</f>
        <v>0</v>
      </c>
      <c r="U1146" s="252"/>
      <c r="V1146" s="252"/>
      <c r="W1146" s="253"/>
      <c r="X1146" s="313">
        <f t="shared" si="282"/>
        <v>0</v>
      </c>
    </row>
    <row r="1147" spans="2:24" ht="19.5" hidden="1" thickBot="1">
      <c r="B1147" s="173"/>
      <c r="C1147" s="137">
        <v>5502</v>
      </c>
      <c r="D1147" s="145" t="s">
        <v>1030</v>
      </c>
      <c r="E1147" s="812"/>
      <c r="F1147" s="449"/>
      <c r="G1147" s="245"/>
      <c r="H1147" s="245"/>
      <c r="I1147" s="476">
        <f>F1147+G1147+H1147</f>
        <v>0</v>
      </c>
      <c r="J1147" s="243" t="str">
        <f t="shared" si="281"/>
        <v/>
      </c>
      <c r="K1147" s="244"/>
      <c r="L1147" s="423"/>
      <c r="M1147" s="252"/>
      <c r="N1147" s="315">
        <f>I1147</f>
        <v>0</v>
      </c>
      <c r="O1147" s="424">
        <f>L1147+M1147-N1147</f>
        <v>0</v>
      </c>
      <c r="P1147" s="244"/>
      <c r="Q1147" s="423"/>
      <c r="R1147" s="252"/>
      <c r="S1147" s="429">
        <f>+IF(+(L1147+M1147)&gt;=I1147,+M1147,+(+I1147-L1147))</f>
        <v>0</v>
      </c>
      <c r="T1147" s="315">
        <f>Q1147+R1147-S1147</f>
        <v>0</v>
      </c>
      <c r="U1147" s="252"/>
      <c r="V1147" s="252"/>
      <c r="W1147" s="253"/>
      <c r="X1147" s="313">
        <f t="shared" si="282"/>
        <v>0</v>
      </c>
    </row>
    <row r="1148" spans="2:24" ht="19.5" hidden="1" thickBot="1">
      <c r="B1148" s="173"/>
      <c r="C1148" s="137">
        <v>5503</v>
      </c>
      <c r="D1148" s="139" t="s">
        <v>1031</v>
      </c>
      <c r="E1148" s="812"/>
      <c r="F1148" s="449"/>
      <c r="G1148" s="245"/>
      <c r="H1148" s="245"/>
      <c r="I1148" s="476">
        <f>F1148+G1148+H1148</f>
        <v>0</v>
      </c>
      <c r="J1148" s="243" t="str">
        <f t="shared" si="281"/>
        <v/>
      </c>
      <c r="K1148" s="244"/>
      <c r="L1148" s="423"/>
      <c r="M1148" s="252"/>
      <c r="N1148" s="315">
        <f>I1148</f>
        <v>0</v>
      </c>
      <c r="O1148" s="424">
        <f>L1148+M1148-N1148</f>
        <v>0</v>
      </c>
      <c r="P1148" s="244"/>
      <c r="Q1148" s="423"/>
      <c r="R1148" s="252"/>
      <c r="S1148" s="429">
        <f>+IF(+(L1148+M1148)&gt;=I1148,+M1148,+(+I1148-L1148))</f>
        <v>0</v>
      </c>
      <c r="T1148" s="315">
        <f>Q1148+R1148-S1148</f>
        <v>0</v>
      </c>
      <c r="U1148" s="252"/>
      <c r="V1148" s="252"/>
      <c r="W1148" s="253"/>
      <c r="X1148" s="313">
        <f t="shared" si="282"/>
        <v>0</v>
      </c>
    </row>
    <row r="1149" spans="2:24" ht="19.5" hidden="1" thickBot="1">
      <c r="B1149" s="173"/>
      <c r="C1149" s="137">
        <v>5504</v>
      </c>
      <c r="D1149" s="145" t="s">
        <v>1032</v>
      </c>
      <c r="E1149" s="812"/>
      <c r="F1149" s="449"/>
      <c r="G1149" s="245"/>
      <c r="H1149" s="245"/>
      <c r="I1149" s="476">
        <f>F1149+G1149+H1149</f>
        <v>0</v>
      </c>
      <c r="J1149" s="243" t="str">
        <f t="shared" si="281"/>
        <v/>
      </c>
      <c r="K1149" s="244"/>
      <c r="L1149" s="423"/>
      <c r="M1149" s="252"/>
      <c r="N1149" s="315">
        <f>I1149</f>
        <v>0</v>
      </c>
      <c r="O1149" s="424">
        <f>L1149+M1149-N1149</f>
        <v>0</v>
      </c>
      <c r="P1149" s="244"/>
      <c r="Q1149" s="423"/>
      <c r="R1149" s="252"/>
      <c r="S1149" s="429">
        <f>+IF(+(L1149+M1149)&gt;=I1149,+M1149,+(+I1149-L1149))</f>
        <v>0</v>
      </c>
      <c r="T1149" s="315">
        <f>Q1149+R1149-S1149</f>
        <v>0</v>
      </c>
      <c r="U1149" s="252"/>
      <c r="V1149" s="252"/>
      <c r="W1149" s="253"/>
      <c r="X1149" s="313">
        <f t="shared" si="282"/>
        <v>0</v>
      </c>
    </row>
    <row r="1150" spans="2:24" ht="19.5" hidden="1" thickBot="1">
      <c r="B1150" s="794">
        <v>5700</v>
      </c>
      <c r="C1150" s="968" t="s">
        <v>1033</v>
      </c>
      <c r="D1150" s="969"/>
      <c r="E1150" s="802"/>
      <c r="F1150" s="781">
        <v>0</v>
      </c>
      <c r="G1150" s="781">
        <v>0</v>
      </c>
      <c r="H1150" s="781">
        <v>0</v>
      </c>
      <c r="I1150" s="806">
        <f>SUM(I1151:I1153)</f>
        <v>0</v>
      </c>
      <c r="J1150" s="243" t="str">
        <f t="shared" si="281"/>
        <v/>
      </c>
      <c r="K1150" s="244"/>
      <c r="L1150" s="326">
        <f>SUM(L1151:L1153)</f>
        <v>0</v>
      </c>
      <c r="M1150" s="327">
        <f>SUM(M1151:M1153)</f>
        <v>0</v>
      </c>
      <c r="N1150" s="432">
        <f>SUM(N1151:N1152)</f>
        <v>0</v>
      </c>
      <c r="O1150" s="433">
        <f>SUM(O1151:O1153)</f>
        <v>0</v>
      </c>
      <c r="P1150" s="244"/>
      <c r="Q1150" s="326">
        <f>SUM(Q1151:Q1153)</f>
        <v>0</v>
      </c>
      <c r="R1150" s="327">
        <f>SUM(R1151:R1153)</f>
        <v>0</v>
      </c>
      <c r="S1150" s="327">
        <f>SUM(S1151:S1153)</f>
        <v>0</v>
      </c>
      <c r="T1150" s="327">
        <f>SUM(T1151:T1153)</f>
        <v>0</v>
      </c>
      <c r="U1150" s="327">
        <f>SUM(U1151:U1153)</f>
        <v>0</v>
      </c>
      <c r="V1150" s="327">
        <f>SUM(V1151:V1152)</f>
        <v>0</v>
      </c>
      <c r="W1150" s="433">
        <f>SUM(W1151:W1153)</f>
        <v>0</v>
      </c>
      <c r="X1150" s="313">
        <f t="shared" si="282"/>
        <v>0</v>
      </c>
    </row>
    <row r="1151" spans="2:24" ht="19.5" hidden="1" thickBot="1">
      <c r="B1151" s="175"/>
      <c r="C1151" s="176">
        <v>5701</v>
      </c>
      <c r="D1151" s="177" t="s">
        <v>1034</v>
      </c>
      <c r="E1151" s="813"/>
      <c r="F1151" s="700">
        <v>0</v>
      </c>
      <c r="G1151" s="700">
        <v>0</v>
      </c>
      <c r="H1151" s="700">
        <v>0</v>
      </c>
      <c r="I1151" s="476">
        <f>F1151+G1151+H1151</f>
        <v>0</v>
      </c>
      <c r="J1151" s="243" t="str">
        <f t="shared" si="281"/>
        <v/>
      </c>
      <c r="K1151" s="244"/>
      <c r="L1151" s="435"/>
      <c r="M1151" s="436"/>
      <c r="N1151" s="330">
        <f>I1151</f>
        <v>0</v>
      </c>
      <c r="O1151" s="424">
        <f>L1151+M1151-N1151</f>
        <v>0</v>
      </c>
      <c r="P1151" s="244"/>
      <c r="Q1151" s="435"/>
      <c r="R1151" s="436"/>
      <c r="S1151" s="429">
        <f>+IF(+(L1151+M1151)&gt;=I1151,+M1151,+(+I1151-L1151))</f>
        <v>0</v>
      </c>
      <c r="T1151" s="315">
        <f>Q1151+R1151-S1151</f>
        <v>0</v>
      </c>
      <c r="U1151" s="436"/>
      <c r="V1151" s="436"/>
      <c r="W1151" s="253"/>
      <c r="X1151" s="313">
        <f t="shared" si="282"/>
        <v>0</v>
      </c>
    </row>
    <row r="1152" spans="2:24" ht="19.5" hidden="1" thickBot="1">
      <c r="B1152" s="175"/>
      <c r="C1152" s="180">
        <v>5702</v>
      </c>
      <c r="D1152" s="181" t="s">
        <v>1035</v>
      </c>
      <c r="E1152" s="813"/>
      <c r="F1152" s="700">
        <v>0</v>
      </c>
      <c r="G1152" s="700">
        <v>0</v>
      </c>
      <c r="H1152" s="700">
        <v>0</v>
      </c>
      <c r="I1152" s="476">
        <f>F1152+G1152+H1152</f>
        <v>0</v>
      </c>
      <c r="J1152" s="243" t="str">
        <f t="shared" si="281"/>
        <v/>
      </c>
      <c r="K1152" s="244"/>
      <c r="L1152" s="435"/>
      <c r="M1152" s="436"/>
      <c r="N1152" s="330">
        <f>I1152</f>
        <v>0</v>
      </c>
      <c r="O1152" s="424">
        <f>L1152+M1152-N1152</f>
        <v>0</v>
      </c>
      <c r="P1152" s="244"/>
      <c r="Q1152" s="435"/>
      <c r="R1152" s="436"/>
      <c r="S1152" s="429">
        <f>+IF(+(L1152+M1152)&gt;=I1152,+M1152,+(+I1152-L1152))</f>
        <v>0</v>
      </c>
      <c r="T1152" s="315">
        <f>Q1152+R1152-S1152</f>
        <v>0</v>
      </c>
      <c r="U1152" s="436"/>
      <c r="V1152" s="436"/>
      <c r="W1152" s="253"/>
      <c r="X1152" s="313">
        <f t="shared" si="282"/>
        <v>0</v>
      </c>
    </row>
    <row r="1153" spans="2:24" ht="19.5" hidden="1" thickBot="1">
      <c r="B1153" s="136"/>
      <c r="C1153" s="182">
        <v>4071</v>
      </c>
      <c r="D1153" s="464" t="s">
        <v>1036</v>
      </c>
      <c r="E1153" s="812"/>
      <c r="F1153" s="700">
        <v>0</v>
      </c>
      <c r="G1153" s="700">
        <v>0</v>
      </c>
      <c r="H1153" s="700">
        <v>0</v>
      </c>
      <c r="I1153" s="476">
        <f>F1153+G1153+H1153</f>
        <v>0</v>
      </c>
      <c r="J1153" s="243" t="str">
        <f t="shared" si="281"/>
        <v/>
      </c>
      <c r="K1153" s="244"/>
      <c r="L1153" s="821"/>
      <c r="M1153" s="775"/>
      <c r="N1153" s="775"/>
      <c r="O1153" s="822"/>
      <c r="P1153" s="244"/>
      <c r="Q1153" s="771"/>
      <c r="R1153" s="775"/>
      <c r="S1153" s="775"/>
      <c r="T1153" s="775"/>
      <c r="U1153" s="775"/>
      <c r="V1153" s="775"/>
      <c r="W1153" s="819"/>
      <c r="X1153" s="313">
        <f t="shared" si="282"/>
        <v>0</v>
      </c>
    </row>
    <row r="1154" spans="2:24" ht="16.5" hidden="1" thickBot="1">
      <c r="B1154" s="173"/>
      <c r="C1154" s="183"/>
      <c r="D1154" s="334"/>
      <c r="E1154" s="814"/>
      <c r="F1154" s="248"/>
      <c r="G1154" s="248"/>
      <c r="H1154" s="248"/>
      <c r="I1154" s="249"/>
      <c r="J1154" s="243" t="str">
        <f t="shared" si="281"/>
        <v/>
      </c>
      <c r="K1154" s="244"/>
      <c r="L1154" s="437"/>
      <c r="M1154" s="438"/>
      <c r="N1154" s="323"/>
      <c r="O1154" s="324"/>
      <c r="P1154" s="244"/>
      <c r="Q1154" s="437"/>
      <c r="R1154" s="438"/>
      <c r="S1154" s="323"/>
      <c r="T1154" s="323"/>
      <c r="U1154" s="438"/>
      <c r="V1154" s="323"/>
      <c r="W1154" s="324"/>
      <c r="X1154" s="324"/>
    </row>
    <row r="1155" spans="2:24" ht="19.5" hidden="1" thickBot="1">
      <c r="B1155" s="807">
        <v>98</v>
      </c>
      <c r="C1155" s="957" t="s">
        <v>1037</v>
      </c>
      <c r="D1155" s="958"/>
      <c r="E1155" s="795"/>
      <c r="F1155" s="798"/>
      <c r="G1155" s="799"/>
      <c r="H1155" s="799"/>
      <c r="I1155" s="800">
        <f>F1155+G1155+H1155</f>
        <v>0</v>
      </c>
      <c r="J1155" s="243" t="str">
        <f t="shared" si="281"/>
        <v/>
      </c>
      <c r="K1155" s="244"/>
      <c r="L1155" s="428"/>
      <c r="M1155" s="254"/>
      <c r="N1155" s="317">
        <f>I1155</f>
        <v>0</v>
      </c>
      <c r="O1155" s="424">
        <f>L1155+M1155-N1155</f>
        <v>0</v>
      </c>
      <c r="P1155" s="244"/>
      <c r="Q1155" s="428"/>
      <c r="R1155" s="254"/>
      <c r="S1155" s="429">
        <f>+IF(+(L1155+M1155)&gt;=I1155,+M1155,+(+I1155-L1155))</f>
        <v>0</v>
      </c>
      <c r="T1155" s="315">
        <f>Q1155+R1155-S1155</f>
        <v>0</v>
      </c>
      <c r="U1155" s="254"/>
      <c r="V1155" s="254"/>
      <c r="W1155" s="253"/>
      <c r="X1155" s="313">
        <f>T1155-U1155-V1155-W1155</f>
        <v>0</v>
      </c>
    </row>
    <row r="1156" spans="2:24" ht="16.5" hidden="1" thickBot="1">
      <c r="B1156" s="184"/>
      <c r="C1156" s="335" t="s">
        <v>1038</v>
      </c>
      <c r="D1156" s="336"/>
      <c r="E1156" s="395"/>
      <c r="F1156" s="395"/>
      <c r="G1156" s="395"/>
      <c r="H1156" s="395"/>
      <c r="I1156" s="337"/>
      <c r="J1156" s="243" t="str">
        <f t="shared" si="281"/>
        <v/>
      </c>
      <c r="K1156" s="244"/>
      <c r="L1156" s="338"/>
      <c r="M1156" s="339"/>
      <c r="N1156" s="339"/>
      <c r="O1156" s="340"/>
      <c r="P1156" s="244"/>
      <c r="Q1156" s="338"/>
      <c r="R1156" s="339"/>
      <c r="S1156" s="339"/>
      <c r="T1156" s="339"/>
      <c r="U1156" s="339"/>
      <c r="V1156" s="339"/>
      <c r="W1156" s="340"/>
      <c r="X1156" s="340"/>
    </row>
    <row r="1157" spans="2:24" ht="16.5" hidden="1" thickBot="1">
      <c r="B1157" s="184"/>
      <c r="C1157" s="341" t="s">
        <v>1039</v>
      </c>
      <c r="D1157" s="334"/>
      <c r="E1157" s="384"/>
      <c r="F1157" s="384"/>
      <c r="G1157" s="384"/>
      <c r="H1157" s="384"/>
      <c r="I1157" s="307"/>
      <c r="J1157" s="243" t="str">
        <f t="shared" si="281"/>
        <v/>
      </c>
      <c r="K1157" s="244"/>
      <c r="L1157" s="342"/>
      <c r="M1157" s="343"/>
      <c r="N1157" s="343"/>
      <c r="O1157" s="344"/>
      <c r="P1157" s="244"/>
      <c r="Q1157" s="342"/>
      <c r="R1157" s="343"/>
      <c r="S1157" s="343"/>
      <c r="T1157" s="343"/>
      <c r="U1157" s="343"/>
      <c r="V1157" s="343"/>
      <c r="W1157" s="344"/>
      <c r="X1157" s="344"/>
    </row>
    <row r="1158" spans="2:24" ht="16.5" hidden="1" thickBot="1">
      <c r="B1158" s="185"/>
      <c r="C1158" s="345" t="s">
        <v>1709</v>
      </c>
      <c r="D1158" s="346"/>
      <c r="E1158" s="396"/>
      <c r="F1158" s="396"/>
      <c r="G1158" s="396"/>
      <c r="H1158" s="396"/>
      <c r="I1158" s="309"/>
      <c r="J1158" s="243" t="str">
        <f t="shared" si="281"/>
        <v/>
      </c>
      <c r="K1158" s="244"/>
      <c r="L1158" s="347"/>
      <c r="M1158" s="348"/>
      <c r="N1158" s="348"/>
      <c r="O1158" s="349"/>
      <c r="P1158" s="244"/>
      <c r="Q1158" s="347"/>
      <c r="R1158" s="348"/>
      <c r="S1158" s="348"/>
      <c r="T1158" s="348"/>
      <c r="U1158" s="348"/>
      <c r="V1158" s="348"/>
      <c r="W1158" s="349"/>
      <c r="X1158" s="349"/>
    </row>
    <row r="1159" spans="2:24" ht="19.5" thickBot="1">
      <c r="B1159" s="715"/>
      <c r="C1159" s="716" t="s">
        <v>1258</v>
      </c>
      <c r="D1159" s="717" t="s">
        <v>1040</v>
      </c>
      <c r="E1159" s="808"/>
      <c r="F1159" s="808">
        <f>SUM(F1044,F1047,F1053,F1061,F1062,F1080,F1084,F1090,F1093,F1094,F1095,F1096,F1097,F1106,F1112,F1113,F1114,F1115,F1122,F1126,F1127,F1128,F1129,F1132,F1133,F1141,F1144,F1145,F1150)+F1155</f>
        <v>13206</v>
      </c>
      <c r="G1159" s="808">
        <f>SUM(G1044,G1047,G1053,G1061,G1062,G1080,G1084,G1090,G1093,G1094,G1095,G1096,G1097,G1106,G1112,G1113,G1114,G1115,G1122,G1126,G1127,G1128,G1129,G1132,G1133,G1141,G1144,G1145,G1150)+G1155</f>
        <v>0</v>
      </c>
      <c r="H1159" s="808">
        <f>SUM(H1044,H1047,H1053,H1061,H1062,H1080,H1084,H1090,H1093,H1094,H1095,H1096,H1097,H1106,H1112,H1113,H1114,H1115,H1122,H1126,H1127,H1128,H1129,H1132,H1133,H1141,H1144,H1145,H1150)+H1155</f>
        <v>0</v>
      </c>
      <c r="I1159" s="808">
        <f>SUM(I1044,I1047,I1053,I1061,I1062,I1080,I1084,I1090,I1093,I1094,I1095,I1096,I1097,I1106,I1112,I1113,I1114,I1115,I1122,I1126,I1127,I1128,I1129,I1132,I1133,I1141,I1144,I1145,I1150)+I1155</f>
        <v>13206</v>
      </c>
      <c r="J1159" s="243">
        <f t="shared" si="281"/>
        <v>1</v>
      </c>
      <c r="K1159" s="439" t="str">
        <f>LEFT(C1041,1)</f>
        <v>3</v>
      </c>
      <c r="L1159" s="276">
        <f>SUM(L1044,L1047,L1053,L1061,L1062,L1080,L1084,L1090,L1093,L1094,L1095,L1096,L1097,L1106,L1112,L1113,L1114,L1115,L1122,L1126,L1127,L1128,L1129,L1132,L1133,L1141,L1144,L1145,L1150)+L1155</f>
        <v>0</v>
      </c>
      <c r="M1159" s="276">
        <f>SUM(M1044,M1047,M1053,M1061,M1062,M1080,M1084,M1090,M1093,M1094,M1095,M1096,M1097,M1106,M1112,M1113,M1114,M1115,M1122,M1126,M1127,M1128,M1129,M1132,M1133,M1141,M1144,M1145,M1150)+M1155</f>
        <v>0</v>
      </c>
      <c r="N1159" s="276">
        <f>SUM(N1044,N1047,N1053,N1061,N1062,N1080,N1084,N1090,N1093,N1094,N1095,N1096,N1097,N1106,N1112,N1113,N1114,N1115,N1122,N1126,N1127,N1128,N1129,N1132,N1133,N1141,N1144,N1145,N1150)+N1155</f>
        <v>13206</v>
      </c>
      <c r="O1159" s="276">
        <f>SUM(O1044,O1047,O1053,O1061,O1062,O1080,O1084,O1090,O1093,O1094,O1095,O1096,O1097,O1106,O1112,O1113,O1114,O1115,O1122,O1126,O1127,O1128,O1129,O1132,O1133,O1141,O1144,O1145,O1150)+O1155</f>
        <v>-13206</v>
      </c>
      <c r="P1159" s="222"/>
      <c r="Q1159" s="276">
        <f t="shared" ref="Q1159:W1159" si="285">SUM(Q1044,Q1047,Q1053,Q1061,Q1062,Q1080,Q1084,Q1090,Q1093,Q1094,Q1095,Q1096,Q1097,Q1106,Q1112,Q1113,Q1114,Q1115,Q1122,Q1126,Q1127,Q1128,Q1129,Q1132,Q1133,Q1141,Q1144,Q1145,Q1150)+Q1155</f>
        <v>0</v>
      </c>
      <c r="R1159" s="276">
        <f t="shared" si="285"/>
        <v>0</v>
      </c>
      <c r="S1159" s="276">
        <f t="shared" si="285"/>
        <v>6845</v>
      </c>
      <c r="T1159" s="276">
        <f t="shared" si="285"/>
        <v>-6845</v>
      </c>
      <c r="U1159" s="276">
        <f t="shared" si="285"/>
        <v>0</v>
      </c>
      <c r="V1159" s="276">
        <f t="shared" si="285"/>
        <v>0</v>
      </c>
      <c r="W1159" s="276">
        <f t="shared" si="285"/>
        <v>0</v>
      </c>
      <c r="X1159" s="313">
        <f>T1159-U1159-V1159-W1159</f>
        <v>-6845</v>
      </c>
    </row>
    <row r="1160" spans="2:24">
      <c r="B1160" s="660" t="s">
        <v>32</v>
      </c>
      <c r="C1160" s="186"/>
      <c r="I1160" s="219"/>
      <c r="J1160" s="221">
        <f>J1159</f>
        <v>1</v>
      </c>
      <c r="P1160"/>
    </row>
    <row r="1161" spans="2:24">
      <c r="B1161" s="392"/>
      <c r="C1161" s="392"/>
      <c r="D1161" s="393"/>
      <c r="E1161" s="392"/>
      <c r="F1161" s="392"/>
      <c r="G1161" s="392"/>
      <c r="H1161" s="392"/>
      <c r="I1161" s="394"/>
      <c r="J1161" s="221">
        <f>J1159</f>
        <v>1</v>
      </c>
      <c r="L1161" s="392"/>
      <c r="M1161" s="392"/>
      <c r="N1161" s="394"/>
      <c r="O1161" s="394"/>
      <c r="P1161" s="394"/>
      <c r="Q1161" s="392"/>
      <c r="R1161" s="392"/>
      <c r="S1161" s="394"/>
      <c r="T1161" s="394"/>
      <c r="U1161" s="392"/>
      <c r="V1161" s="394"/>
      <c r="W1161" s="394"/>
      <c r="X1161" s="394"/>
    </row>
    <row r="1162" spans="2:24" ht="18.75" hidden="1">
      <c r="B1162" s="402"/>
      <c r="C1162" s="402"/>
      <c r="D1162" s="402"/>
      <c r="E1162" s="402"/>
      <c r="F1162" s="402"/>
      <c r="G1162" s="402"/>
      <c r="H1162" s="402"/>
      <c r="I1162" s="484"/>
      <c r="J1162" s="440">
        <f>(IF(E1159&lt;&gt;0,$G$2,IF(I1159&lt;&gt;0,$G$2,"")))</f>
        <v>0</v>
      </c>
    </row>
    <row r="1163" spans="2:24" ht="18.75" hidden="1">
      <c r="B1163" s="402"/>
      <c r="C1163" s="402"/>
      <c r="D1163" s="474"/>
      <c r="E1163" s="402"/>
      <c r="F1163" s="402"/>
      <c r="G1163" s="402"/>
      <c r="H1163" s="402"/>
      <c r="I1163" s="484"/>
      <c r="J1163" s="440" t="str">
        <f>(IF(E1160&lt;&gt;0,$G$2,IF(I1160&lt;&gt;0,$G$2,"")))</f>
        <v/>
      </c>
    </row>
  </sheetData>
  <autoFilter ref="J1:J1163">
    <filterColumn colId="0">
      <filters>
        <filter val="1"/>
      </filters>
    </filterColumn>
  </autoFilter>
  <mergeCells count="297">
    <mergeCell ref="B1028:D1028"/>
    <mergeCell ref="B1030:D1030"/>
    <mergeCell ref="B1033:D1033"/>
    <mergeCell ref="C1084:D1084"/>
    <mergeCell ref="C1062:D1062"/>
    <mergeCell ref="C1093:D1093"/>
    <mergeCell ref="C1090:D1090"/>
    <mergeCell ref="T1037:T1038"/>
    <mergeCell ref="Q1037:Q1038"/>
    <mergeCell ref="R1037:R1038"/>
    <mergeCell ref="C1080:D1080"/>
    <mergeCell ref="C1047:D1047"/>
    <mergeCell ref="C1053:D1053"/>
    <mergeCell ref="C1061:D1061"/>
    <mergeCell ref="N1037:N1038"/>
    <mergeCell ref="S1037:S1038"/>
    <mergeCell ref="L1037:L1038"/>
    <mergeCell ref="C1097:D1097"/>
    <mergeCell ref="C1144:D1144"/>
    <mergeCell ref="C1145:D1145"/>
    <mergeCell ref="C1115:D1115"/>
    <mergeCell ref="C1126:D1126"/>
    <mergeCell ref="M1037:M1038"/>
    <mergeCell ref="O1037:O1038"/>
    <mergeCell ref="F1037:I1037"/>
    <mergeCell ref="C1122:D1122"/>
    <mergeCell ref="C1044:D1044"/>
    <mergeCell ref="C1094:D1094"/>
    <mergeCell ref="C1095:D1095"/>
    <mergeCell ref="C1096:D1096"/>
    <mergeCell ref="C1155:D1155"/>
    <mergeCell ref="C1133:D1133"/>
    <mergeCell ref="C1106:D1106"/>
    <mergeCell ref="C1112:D1112"/>
    <mergeCell ref="C1113:D1113"/>
    <mergeCell ref="C1114:D1114"/>
    <mergeCell ref="C1128:D1128"/>
    <mergeCell ref="C1127:D1127"/>
    <mergeCell ref="C1129:D1129"/>
    <mergeCell ref="C1141:D1141"/>
    <mergeCell ref="C1132:D1132"/>
    <mergeCell ref="C1150:D1150"/>
    <mergeCell ref="B890:D890"/>
    <mergeCell ref="B892:D892"/>
    <mergeCell ref="B895:D895"/>
    <mergeCell ref="C946:D946"/>
    <mergeCell ref="C924:D924"/>
    <mergeCell ref="C955:D955"/>
    <mergeCell ref="C952:D952"/>
    <mergeCell ref="T899:T900"/>
    <mergeCell ref="Q899:Q900"/>
    <mergeCell ref="R899:R900"/>
    <mergeCell ref="C942:D942"/>
    <mergeCell ref="C909:D909"/>
    <mergeCell ref="C915:D915"/>
    <mergeCell ref="C923:D923"/>
    <mergeCell ref="N899:N900"/>
    <mergeCell ref="S899:S900"/>
    <mergeCell ref="L899:L900"/>
    <mergeCell ref="C959:D959"/>
    <mergeCell ref="C1006:D1006"/>
    <mergeCell ref="C1007:D1007"/>
    <mergeCell ref="C977:D977"/>
    <mergeCell ref="C988:D988"/>
    <mergeCell ref="M899:M900"/>
    <mergeCell ref="O899:O900"/>
    <mergeCell ref="F899:I899"/>
    <mergeCell ref="C984:D984"/>
    <mergeCell ref="C906:D906"/>
    <mergeCell ref="C956:D956"/>
    <mergeCell ref="C957:D957"/>
    <mergeCell ref="C958:D958"/>
    <mergeCell ref="C1017:D1017"/>
    <mergeCell ref="C995:D995"/>
    <mergeCell ref="C968:D968"/>
    <mergeCell ref="C974:D974"/>
    <mergeCell ref="C975:D975"/>
    <mergeCell ref="C976:D976"/>
    <mergeCell ref="C990:D990"/>
    <mergeCell ref="C989:D989"/>
    <mergeCell ref="C991:D991"/>
    <mergeCell ref="C1003:D1003"/>
    <mergeCell ref="C994:D994"/>
    <mergeCell ref="C1012:D1012"/>
    <mergeCell ref="B752:D752"/>
    <mergeCell ref="B754:D754"/>
    <mergeCell ref="B757:D757"/>
    <mergeCell ref="C808:D808"/>
    <mergeCell ref="C786:D786"/>
    <mergeCell ref="C817:D817"/>
    <mergeCell ref="C814:D814"/>
    <mergeCell ref="T761:T762"/>
    <mergeCell ref="Q761:Q762"/>
    <mergeCell ref="R761:R762"/>
    <mergeCell ref="C804:D804"/>
    <mergeCell ref="C771:D771"/>
    <mergeCell ref="C777:D777"/>
    <mergeCell ref="C785:D785"/>
    <mergeCell ref="N761:N762"/>
    <mergeCell ref="S761:S762"/>
    <mergeCell ref="L761:L762"/>
    <mergeCell ref="C821:D821"/>
    <mergeCell ref="C868:D868"/>
    <mergeCell ref="C869:D869"/>
    <mergeCell ref="C839:D839"/>
    <mergeCell ref="C850:D850"/>
    <mergeCell ref="M761:M762"/>
    <mergeCell ref="O761:O762"/>
    <mergeCell ref="F761:I761"/>
    <mergeCell ref="C846:D846"/>
    <mergeCell ref="C768:D768"/>
    <mergeCell ref="C818:D818"/>
    <mergeCell ref="C819:D819"/>
    <mergeCell ref="C820:D820"/>
    <mergeCell ref="C879:D879"/>
    <mergeCell ref="C857:D857"/>
    <mergeCell ref="C830:D830"/>
    <mergeCell ref="C836:D836"/>
    <mergeCell ref="C837:D837"/>
    <mergeCell ref="C838:D838"/>
    <mergeCell ref="C852:D852"/>
    <mergeCell ref="C851:D851"/>
    <mergeCell ref="C853:D853"/>
    <mergeCell ref="C865:D865"/>
    <mergeCell ref="C856:D856"/>
    <mergeCell ref="C874:D874"/>
    <mergeCell ref="B614:D614"/>
    <mergeCell ref="B616:D616"/>
    <mergeCell ref="B619:D619"/>
    <mergeCell ref="C670:D670"/>
    <mergeCell ref="C648:D648"/>
    <mergeCell ref="C679:D679"/>
    <mergeCell ref="C676:D676"/>
    <mergeCell ref="T623:T624"/>
    <mergeCell ref="Q623:Q624"/>
    <mergeCell ref="R623:R624"/>
    <mergeCell ref="C666:D666"/>
    <mergeCell ref="C633:D633"/>
    <mergeCell ref="C639:D639"/>
    <mergeCell ref="C647:D647"/>
    <mergeCell ref="N623:N624"/>
    <mergeCell ref="S623:S624"/>
    <mergeCell ref="L623:L624"/>
    <mergeCell ref="C683:D683"/>
    <mergeCell ref="C730:D730"/>
    <mergeCell ref="C731:D731"/>
    <mergeCell ref="C701:D701"/>
    <mergeCell ref="C712:D712"/>
    <mergeCell ref="M623:M624"/>
    <mergeCell ref="O623:O624"/>
    <mergeCell ref="F623:I623"/>
    <mergeCell ref="C708:D708"/>
    <mergeCell ref="C630:D630"/>
    <mergeCell ref="C680:D680"/>
    <mergeCell ref="C681:D681"/>
    <mergeCell ref="C682:D682"/>
    <mergeCell ref="C741:D741"/>
    <mergeCell ref="C719:D719"/>
    <mergeCell ref="C692:D692"/>
    <mergeCell ref="C698:D698"/>
    <mergeCell ref="C699:D699"/>
    <mergeCell ref="C700:D700"/>
    <mergeCell ref="C714:D714"/>
    <mergeCell ref="C713:D713"/>
    <mergeCell ref="C715:D715"/>
    <mergeCell ref="C727:D727"/>
    <mergeCell ref="C718:D718"/>
    <mergeCell ref="C736:D736"/>
    <mergeCell ref="C249:D249"/>
    <mergeCell ref="C405:D405"/>
    <mergeCell ref="C125:D125"/>
    <mergeCell ref="C90:D90"/>
    <mergeCell ref="C93:D93"/>
    <mergeCell ref="C94:D94"/>
    <mergeCell ref="C108:D108"/>
    <mergeCell ref="C121:D121"/>
    <mergeCell ref="C112:D112"/>
    <mergeCell ref="C237:D237"/>
    <mergeCell ref="C271:D271"/>
    <mergeCell ref="C276:D276"/>
    <mergeCell ref="C284:D284"/>
    <mergeCell ref="C287:D287"/>
    <mergeCell ref="C288:D288"/>
    <mergeCell ref="C293:D293"/>
    <mergeCell ref="C297:D297"/>
    <mergeCell ref="B306:D306"/>
    <mergeCell ref="B308:D308"/>
    <mergeCell ref="B311:D311"/>
    <mergeCell ref="B344:D344"/>
    <mergeCell ref="B348:D348"/>
    <mergeCell ref="B350:D350"/>
    <mergeCell ref="F357:I357"/>
    <mergeCell ref="B174:D174"/>
    <mergeCell ref="C137:D137"/>
    <mergeCell ref="C142:D142"/>
    <mergeCell ref="C138:D138"/>
    <mergeCell ref="C139:D139"/>
    <mergeCell ref="C160:D160"/>
    <mergeCell ref="B179:D179"/>
    <mergeCell ref="B176:D176"/>
    <mergeCell ref="C151:D151"/>
    <mergeCell ref="C227:D227"/>
    <mergeCell ref="C190:D190"/>
    <mergeCell ref="C196:D196"/>
    <mergeCell ref="C272:D272"/>
    <mergeCell ref="C275:D275"/>
    <mergeCell ref="C239:D239"/>
    <mergeCell ref="C240:D240"/>
    <mergeCell ref="C255:D255"/>
    <mergeCell ref="C256:D256"/>
    <mergeCell ref="C257:D257"/>
    <mergeCell ref="C258:D258"/>
    <mergeCell ref="C265:D265"/>
    <mergeCell ref="C269:D269"/>
    <mergeCell ref="C270:D270"/>
    <mergeCell ref="F442:I442"/>
    <mergeCell ref="F458:I458"/>
    <mergeCell ref="B7:D7"/>
    <mergeCell ref="B9:D9"/>
    <mergeCell ref="B12:D12"/>
    <mergeCell ref="C22:D22"/>
    <mergeCell ref="C28:D28"/>
    <mergeCell ref="C33:D33"/>
    <mergeCell ref="C72:D72"/>
    <mergeCell ref="C39:D39"/>
    <mergeCell ref="C47:D47"/>
    <mergeCell ref="C52:D52"/>
    <mergeCell ref="C58:D58"/>
    <mergeCell ref="C61:D61"/>
    <mergeCell ref="C64:D64"/>
    <mergeCell ref="C74:D74"/>
    <mergeCell ref="C65:D65"/>
    <mergeCell ref="C73:D73"/>
    <mergeCell ref="C238:D238"/>
    <mergeCell ref="C223:D223"/>
    <mergeCell ref="C233:D233"/>
    <mergeCell ref="C236:D236"/>
    <mergeCell ref="C204:D204"/>
    <mergeCell ref="C205:D205"/>
    <mergeCell ref="X183:X184"/>
    <mergeCell ref="C187:D187"/>
    <mergeCell ref="R183:R184"/>
    <mergeCell ref="S183:S184"/>
    <mergeCell ref="F183:I183"/>
    <mergeCell ref="T183:T184"/>
    <mergeCell ref="L179:N179"/>
    <mergeCell ref="Q179:S179"/>
    <mergeCell ref="L183:L184"/>
    <mergeCell ref="M183:M184"/>
    <mergeCell ref="N183:N184"/>
    <mergeCell ref="O183:O184"/>
    <mergeCell ref="Q183:Q184"/>
    <mergeCell ref="C409:D409"/>
    <mergeCell ref="C478:D478"/>
    <mergeCell ref="C481:D481"/>
    <mergeCell ref="C502:D502"/>
    <mergeCell ref="C503:D503"/>
    <mergeCell ref="C424:D424"/>
    <mergeCell ref="B454:D454"/>
    <mergeCell ref="B353:D353"/>
    <mergeCell ref="C361:D361"/>
    <mergeCell ref="C375:D375"/>
    <mergeCell ref="C383:D383"/>
    <mergeCell ref="C388:D388"/>
    <mergeCell ref="C391:D391"/>
    <mergeCell ref="C461:D461"/>
    <mergeCell ref="C422:D422"/>
    <mergeCell ref="C423:D423"/>
    <mergeCell ref="C426:D426"/>
    <mergeCell ref="B433:D433"/>
    <mergeCell ref="B435:D435"/>
    <mergeCell ref="B438:D438"/>
    <mergeCell ref="C425:D425"/>
    <mergeCell ref="C586:D586"/>
    <mergeCell ref="C591:D591"/>
    <mergeCell ref="C541:D541"/>
    <mergeCell ref="C544:D544"/>
    <mergeCell ref="C566:D566"/>
    <mergeCell ref="F19:I19"/>
    <mergeCell ref="C465:D465"/>
    <mergeCell ref="B449:D449"/>
    <mergeCell ref="B451:D451"/>
    <mergeCell ref="C412:D412"/>
    <mergeCell ref="C536:D536"/>
    <mergeCell ref="C516:D516"/>
    <mergeCell ref="C521:D521"/>
    <mergeCell ref="C524:D524"/>
    <mergeCell ref="C497:D497"/>
    <mergeCell ref="C468:D468"/>
    <mergeCell ref="C471:D471"/>
    <mergeCell ref="C512:D512"/>
    <mergeCell ref="C531:D531"/>
    <mergeCell ref="C535:D535"/>
    <mergeCell ref="C396:D396"/>
    <mergeCell ref="C399:D399"/>
    <mergeCell ref="C402:D402"/>
    <mergeCell ref="C406:D406"/>
  </mergeCells>
  <phoneticPr fontId="14" type="noConversion"/>
  <conditionalFormatting sqref="E598:I598">
    <cfRule type="cellIs" dxfId="9" priority="9" stopIfTrue="1" operator="notEqual">
      <formula>0</formula>
    </cfRule>
    <cfRule type="cellIs" priority="10" stopIfTrue="1" operator="notEqual">
      <formula>0</formula>
    </cfRule>
  </conditionalFormatting>
  <conditionalFormatting sqref="G170">
    <cfRule type="cellIs" dxfId="8" priority="1" stopIfTrue="1" operator="greaterThan">
      <formula>$G$25</formula>
    </cfRule>
  </conditionalFormatting>
  <dataValidations count="10">
    <dataValidation type="whole" errorStyle="information" operator="greaterThan" allowBlank="1" showInputMessage="1" showErrorMessage="1" error="Въвежда се положително число !" sqref="D381">
      <formula1>0</formula1>
    </dataValidation>
    <dataValidation type="whole" errorStyle="information" operator="lessThan" allowBlank="1" showInputMessage="1" showErrorMessage="1" error="Въвежда се отрицателно число !" sqref="I587:I590 I517:I520 I522:I523 I532:I535 I545:I565 I482:I496 I469:I470 I498:I502 I504:I511 I466:I467 I525:I530 I479:I480 I462:I464 I472:I477 I567:I585 I537:I540 I513:I515 I542:I543 I592:I596">
      <formula1>0</formula1>
    </dataValidation>
    <dataValidation type="whole" operator="lessThan" allowBlank="1" showInputMessage="1" showErrorMessage="1" error="Въвежда се цяло число!" sqref="E384:H387 H161:H168 G92 E389:H390 F378 F376 F405:G405 F587:H590 E362:H374 G138:H138 E23:H23 H53:H57 H95:H107 H109:H111 G84 H122:H124 H126:H136 H140:H141 H143:H150 H152:H159 E407:H408 H427:H428 H422:H425 H462:H464 H466:H467 H469:H470 H472:H477 H482:H496 H504:H511 H513:H515 H517:H520 H525:H530 H537:H540 H545:H565 H567:H585 H592:H596 F40:H46 F34:H38 F24:G24 G26:G27 F29:H32 F48:H51 F53:F57 F75:F76 G76 F596:G596 F59:H60 F62:H64 H542:H543 F93:H93 F525:G525 H24:H27 F95:F101 F137:F138 E413:H418 F476:G476 F479:H480 F494:G496 F498:H502 F522:H523 F532:H534 G376:G377 F549:G556 F562:G563 F105:F106 H170:I170 F170 F25:F27 F114:G115 H113:H120 F66:H73 E400:H401 F425:G425 F520:G520 H75:H89 F84:F88 H91:H92 E410:E411 H410:H411 E403:E405 H403:H405 E397:E398 H397:H398 E392:E395 H392:H395 G380:G382 H376:H382 F380:F382 E376:E382 F394:G395 F397:G398">
      <formula1>999999999999999000</formula1>
    </dataValidation>
    <dataValidation type="whole" operator="lessThan" allowBlank="1" showInputMessage="1" showErrorMessage="1" error="Въвежда се цяло яисло!" sqref="E482:E496 E469:E470 E542:G543 E498:E502 E466:E467 E522:E523 E427:G428 F422:G424 F579:G581 E537:E540 E479:E480 E504:E511 F526:G530 F592:G595 F472:G474 F585:G585 E587:E590 F545:G546 E532:E535 E513:E515 E472:E477 E567:E585 E545:E565 E462:E464 F557:G561 E422:E425 E517:E520 E525:E530 E592:E596">
      <formula1>999999999999999000000</formula1>
    </dataValidation>
    <dataValidation errorStyle="information" operator="lessThan" allowBlank="1" showInputMessage="1" showErrorMessage="1" error="Въвежда се отрицателно число !" sqref="D403:D404"/>
    <dataValidation type="whole" operator="lessThan" allowBlank="1" showInputMessage="1" showErrorMessage="1" error="Въвежда се цяло число!" sqref="H52 E22:I22 H160 F52 F74 G91 H108 H112 H121 H125 H142 H151 G25 F28:H28 F33:H33 F39:H39 F47:H47 G52:G57 G74:G75 F65:H65 E59:E168 G85:G88 F61:H61 H74 F139:G160 H139 F102:F104 F90:F92 F131:F136 H137 E24:E57 E170 G170 G90:H90 F107:F113 F77:G83 G131:G137 F94:H94 F89:G89 G95:G113 F116:G121 F125:G130">
      <formula1>99999999999999900</formula1>
    </dataValidation>
    <dataValidation type="whole" operator="lessThan" allowBlank="1" showInputMessage="1" showErrorMessage="1" error="Въвежда се цяло число!" sqref="F535:H535">
      <formula1>999999999999999000000</formula1>
    </dataValidation>
    <dataValidation type="whole" operator="greaterThanOrEqual" allowBlank="1" showInputMessage="1" showErrorMessage="1" error="Въвежда се цяло положително число!" sqref="F377 G378 F379 G379 F392:G392 F582:G582 F403:G403 F410:G410 F464:G464 F467:G467 F470:G470 F475:G475 F477:G477 F482:G483 F486:G487 F490:G491 F504:G505 F508:G509 F513:G515 F539:G540 F547:G547 F564:G564 F567:G568 F567:G572">
      <formula1>0</formula1>
    </dataValidation>
    <dataValidation type="whole" operator="lessThanOrEqual" allowBlank="1" showInputMessage="1" showErrorMessage="1" error="Въвежда се цяло отрицателно число!" sqref="F393:G393 F492:G492 F404:G404 F411:G411 F462:G462 F463:G463 F466:G466 F469:G469 F484:G485 F488:G489 F493:G493 F506:G507 F510:G511 F517:G519 F537:G538 F548:G548 F565:G565 F573:G573 F574:G574 F575:G575 F576:G578 F583:G583 F584:G584">
      <formula1>0</formula1>
    </dataValidation>
    <dataValidation type="whole" operator="lessThanOrEqual" allowBlank="1" showInputMessage="1" showErrorMessage="1" error="Въвежда се цяло отрицателно число!" sqref="F122:G124 F161:G168">
      <formula1>0</formula1>
    </dataValidation>
  </dataValidations>
  <printOptions horizontalCentered="1"/>
  <pageMargins left="0.47244094488188981" right="0.15748031496062992" top="0.31496062992125984" bottom="0.27559055118110237" header="0.19685039370078741" footer="0.19685039370078741"/>
  <pageSetup paperSize="9" scale="55" orientation="portrait" blackAndWhite="1" r:id="rId1"/>
  <headerFooter alignWithMargins="0"/>
  <rowBreaks count="7" manualBreakCount="7">
    <brk id="71" max="7" man="1"/>
    <brk id="169" max="7" man="1"/>
    <brk id="215" max="16383" man="1"/>
    <brk id="287" max="7" man="1"/>
    <brk id="345" max="5" man="1"/>
    <brk id="398" max="7" man="1"/>
    <brk id="448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Button 3">
              <controlPr defaultSize="0" print="0" autoFill="0" autoLine="0" autoPict="0" macro="[0]!PrintO">
                <anchor moveWithCells="1" sizeWithCells="1">
                  <from>
                    <xdr:col>4</xdr:col>
                    <xdr:colOff>790575</xdr:colOff>
                    <xdr:row>1</xdr:row>
                    <xdr:rowOff>114300</xdr:rowOff>
                  </from>
                  <to>
                    <xdr:col>8</xdr:col>
                    <xdr:colOff>352425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5" name="Button 7">
              <controlPr defaultSize="0" print="0" autoFill="0" autoLine="0" autoPict="0" macro="[0]!NextDejn">
                <anchor moveWithCells="1">
                  <from>
                    <xdr:col>3</xdr:col>
                    <xdr:colOff>4114800</xdr:colOff>
                    <xdr:row>2</xdr:row>
                    <xdr:rowOff>28575</xdr:rowOff>
                  </from>
                  <to>
                    <xdr:col>4</xdr:col>
                    <xdr:colOff>200025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6" name="Button 47">
              <controlPr defaultSize="0" print="0" autoFill="0" autoPict="0" macro="[0]!Help">
                <anchor moveWithCells="1" sizeWithCells="1">
                  <from>
                    <xdr:col>1</xdr:col>
                    <xdr:colOff>381000</xdr:colOff>
                    <xdr:row>1</xdr:row>
                    <xdr:rowOff>123825</xdr:rowOff>
                  </from>
                  <to>
                    <xdr:col>3</xdr:col>
                    <xdr:colOff>1038225</xdr:colOff>
                    <xdr:row>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AE1153"/>
  <sheetViews>
    <sheetView topLeftCell="AF10" zoomScale="70" zoomScaleNormal="70" workbookViewId="0">
      <selection activeCell="AE10" sqref="A1:AE65536"/>
    </sheetView>
  </sheetViews>
  <sheetFormatPr defaultRowHeight="12.75"/>
  <cols>
    <col min="1" max="1" width="10.28515625" style="398" hidden="1" customWidth="1"/>
    <col min="2" max="2" width="9.7109375" style="398" hidden="1" customWidth="1"/>
    <col min="3" max="3" width="18.140625" style="398" hidden="1" customWidth="1"/>
    <col min="4" max="4" width="11.5703125" style="398" hidden="1" customWidth="1"/>
    <col min="5" max="5" width="13.85546875" style="398" hidden="1" customWidth="1"/>
    <col min="6" max="6" width="15.5703125" style="398" hidden="1" customWidth="1"/>
    <col min="7" max="7" width="12.140625" style="398" hidden="1" customWidth="1"/>
    <col min="8" max="8" width="12.7109375" style="398" hidden="1" customWidth="1"/>
    <col min="9" max="9" width="7.140625" style="399" hidden="1" customWidth="1"/>
    <col min="10" max="10" width="9.140625" style="399" hidden="1" customWidth="1"/>
    <col min="11" max="11" width="60.7109375" style="400" hidden="1" customWidth="1"/>
    <col min="12" max="12" width="16.85546875" style="401" hidden="1" customWidth="1"/>
    <col min="13" max="15" width="15" style="401" hidden="1" customWidth="1"/>
    <col min="16" max="16" width="15" style="481" hidden="1" customWidth="1"/>
    <col min="17" max="17" width="2.28515625" style="402" hidden="1" customWidth="1"/>
    <col min="18" max="18" width="1" style="402" hidden="1" customWidth="1"/>
    <col min="19" max="19" width="18.42578125" style="403" hidden="1" customWidth="1"/>
    <col min="20" max="20" width="21.7109375" style="402" hidden="1" customWidth="1"/>
    <col min="21" max="21" width="21.7109375" style="403" hidden="1" customWidth="1"/>
    <col min="22" max="22" width="20" style="402" hidden="1" customWidth="1"/>
    <col min="23" max="23" width="1.5703125" style="402" hidden="1" customWidth="1"/>
    <col min="24" max="30" width="17.7109375" style="402" hidden="1" customWidth="1"/>
    <col min="31" max="31" width="23.140625" style="402" hidden="1" customWidth="1"/>
    <col min="32" max="32" width="9.140625" style="402" customWidth="1"/>
    <col min="33" max="16384" width="9.140625" style="402"/>
  </cols>
  <sheetData>
    <row r="1" spans="1:31">
      <c r="A1" s="398" t="s">
        <v>1066</v>
      </c>
      <c r="B1" s="398">
        <v>137</v>
      </c>
      <c r="I1" s="398"/>
    </row>
    <row r="2" spans="1:31">
      <c r="A2" s="398" t="s">
        <v>1067</v>
      </c>
      <c r="B2" s="398" t="s">
        <v>1767</v>
      </c>
      <c r="I2" s="398"/>
    </row>
    <row r="3" spans="1:31">
      <c r="A3" s="398" t="s">
        <v>1068</v>
      </c>
      <c r="B3" s="398" t="s">
        <v>1819</v>
      </c>
      <c r="I3" s="398"/>
    </row>
    <row r="4" spans="1:31">
      <c r="A4" s="398" t="s">
        <v>1069</v>
      </c>
      <c r="B4" s="398" t="s">
        <v>1766</v>
      </c>
      <c r="I4" s="398"/>
    </row>
    <row r="5" spans="1:31" ht="31.5" customHeight="1">
      <c r="A5" s="398" t="s">
        <v>1070</v>
      </c>
      <c r="B5" s="524"/>
      <c r="C5" s="524"/>
    </row>
    <row r="6" spans="1:31">
      <c r="A6" s="404"/>
      <c r="B6" s="405"/>
    </row>
    <row r="8" spans="1:31">
      <c r="B8" s="398" t="s">
        <v>1458</v>
      </c>
      <c r="I8" s="398"/>
    </row>
    <row r="9" spans="1:31">
      <c r="I9" s="398"/>
    </row>
    <row r="10" spans="1:31">
      <c r="I10" s="398"/>
    </row>
    <row r="11" spans="1:31" ht="18.75">
      <c r="A11" s="398" t="s">
        <v>1459</v>
      </c>
      <c r="I11" s="406"/>
      <c r="J11" s="406"/>
      <c r="K11" s="406"/>
      <c r="L11" s="407"/>
      <c r="M11" s="407"/>
      <c r="N11" s="407"/>
      <c r="O11" s="407"/>
      <c r="P11" s="482"/>
      <c r="Q11" s="408"/>
      <c r="R11" s="408"/>
      <c r="S11" s="408"/>
      <c r="T11" s="408"/>
      <c r="U11" s="408"/>
      <c r="V11" s="408"/>
      <c r="W11" s="408"/>
      <c r="X11" s="408"/>
      <c r="Y11" s="408"/>
      <c r="Z11" s="408"/>
      <c r="AA11" s="408"/>
      <c r="AB11" s="408"/>
      <c r="AC11" s="408"/>
      <c r="AD11" s="408"/>
      <c r="AE11" s="408"/>
    </row>
    <row r="12" spans="1:31" ht="15.75">
      <c r="A12" s="398">
        <v>1</v>
      </c>
      <c r="I12" s="215"/>
      <c r="J12" s="215"/>
      <c r="K12" s="216"/>
      <c r="L12" s="278"/>
      <c r="M12" s="278"/>
      <c r="N12" s="278"/>
      <c r="O12" s="278"/>
      <c r="P12" s="282"/>
      <c r="Q12" s="221" t="str">
        <f>(IF($E145&lt;&gt;0,$J$2,IF($I145&lt;&gt;0,$J$2,"")))</f>
        <v/>
      </c>
      <c r="R12" s="222"/>
      <c r="S12" s="278"/>
      <c r="T12" s="278"/>
      <c r="U12" s="282"/>
      <c r="V12" s="282"/>
      <c r="W12" s="282"/>
      <c r="X12" s="278"/>
      <c r="Y12" s="278"/>
      <c r="Z12" s="282"/>
      <c r="AA12" s="282"/>
      <c r="AB12" s="278"/>
      <c r="AC12" s="282"/>
      <c r="AD12" s="282"/>
    </row>
    <row r="13" spans="1:31" ht="15.75">
      <c r="A13" s="398">
        <v>2</v>
      </c>
      <c r="I13" s="215"/>
      <c r="J13" s="227"/>
      <c r="K13" s="228"/>
      <c r="L13" s="278"/>
      <c r="M13" s="278"/>
      <c r="N13" s="278"/>
      <c r="O13" s="278"/>
      <c r="P13" s="282"/>
      <c r="Q13" s="221" t="str">
        <f>(IF($E145&lt;&gt;0,$J$2,IF($I145&lt;&gt;0,$J$2,"")))</f>
        <v/>
      </c>
      <c r="R13" s="222"/>
      <c r="S13" s="278"/>
      <c r="T13" s="278"/>
      <c r="U13" s="282"/>
      <c r="V13" s="282"/>
      <c r="W13" s="282"/>
      <c r="X13" s="278"/>
      <c r="Y13" s="278"/>
      <c r="Z13" s="282"/>
      <c r="AA13" s="282"/>
      <c r="AB13" s="278"/>
      <c r="AC13" s="282"/>
      <c r="AD13" s="282"/>
    </row>
    <row r="14" spans="1:31" ht="37.5" customHeight="1">
      <c r="A14" s="398">
        <v>3</v>
      </c>
      <c r="I14" s="942">
        <f>$B$7</f>
        <v>0</v>
      </c>
      <c r="J14" s="943"/>
      <c r="K14" s="943"/>
      <c r="L14" s="278"/>
      <c r="M14" s="278"/>
      <c r="N14" s="278"/>
      <c r="O14" s="278"/>
      <c r="P14" s="282"/>
      <c r="Q14" s="221" t="str">
        <f>(IF($E145&lt;&gt;0,$J$2,IF($I145&lt;&gt;0,$J$2,"")))</f>
        <v/>
      </c>
      <c r="R14" s="222"/>
      <c r="S14" s="278"/>
      <c r="T14" s="278"/>
      <c r="U14" s="282"/>
      <c r="V14" s="282"/>
      <c r="W14" s="282"/>
      <c r="X14" s="278"/>
      <c r="Y14" s="278"/>
      <c r="Z14" s="282"/>
      <c r="AA14" s="282"/>
      <c r="AB14" s="278"/>
      <c r="AC14" s="282"/>
      <c r="AD14" s="282"/>
    </row>
    <row r="15" spans="1:31" ht="15.75">
      <c r="A15" s="398">
        <v>4</v>
      </c>
      <c r="I15" s="215"/>
      <c r="J15" s="227"/>
      <c r="K15" s="228"/>
      <c r="L15" s="279" t="s">
        <v>1677</v>
      </c>
      <c r="M15" s="279" t="s">
        <v>1545</v>
      </c>
      <c r="N15" s="278"/>
      <c r="O15" s="278"/>
      <c r="P15" s="282"/>
      <c r="Q15" s="221" t="str">
        <f>(IF($E145&lt;&gt;0,$J$2,IF($I145&lt;&gt;0,$J$2,"")))</f>
        <v/>
      </c>
      <c r="R15" s="222"/>
      <c r="S15" s="278"/>
      <c r="T15" s="278"/>
      <c r="U15" s="282"/>
      <c r="V15" s="282"/>
      <c r="W15" s="282"/>
      <c r="X15" s="278"/>
      <c r="Y15" s="278"/>
      <c r="Z15" s="282"/>
      <c r="AA15" s="282"/>
      <c r="AB15" s="278"/>
      <c r="AC15" s="282"/>
      <c r="AD15" s="282"/>
    </row>
    <row r="16" spans="1:31" ht="18.75" customHeight="1">
      <c r="A16" s="398">
        <v>5</v>
      </c>
      <c r="I16" s="944">
        <f>$B$9</f>
        <v>0</v>
      </c>
      <c r="J16" s="945"/>
      <c r="K16" s="946"/>
      <c r="L16" s="686">
        <f>$E$9</f>
        <v>0</v>
      </c>
      <c r="M16" s="687">
        <f>$F$9</f>
        <v>0</v>
      </c>
      <c r="N16" s="278"/>
      <c r="O16" s="278"/>
      <c r="P16" s="282"/>
      <c r="Q16" s="221" t="str">
        <f>(IF($E145&lt;&gt;0,$J$2,IF($I145&lt;&gt;0,$J$2,"")))</f>
        <v/>
      </c>
      <c r="R16" s="222"/>
      <c r="S16" s="278"/>
      <c r="T16" s="278"/>
      <c r="U16" s="282"/>
      <c r="V16" s="282"/>
      <c r="W16" s="282"/>
      <c r="X16" s="278"/>
      <c r="Y16" s="278"/>
      <c r="Z16" s="282"/>
      <c r="AA16" s="282"/>
      <c r="AB16" s="278"/>
      <c r="AC16" s="282"/>
      <c r="AD16" s="282"/>
    </row>
    <row r="17" spans="1:31" ht="15.75">
      <c r="A17" s="398">
        <v>6</v>
      </c>
      <c r="I17" s="230">
        <f>$B$10</f>
        <v>0</v>
      </c>
      <c r="J17" s="215"/>
      <c r="K17" s="216"/>
      <c r="L17" s="278"/>
      <c r="M17" s="280">
        <f>$F$10</f>
        <v>0</v>
      </c>
      <c r="N17" s="278"/>
      <c r="O17" s="278"/>
      <c r="P17" s="282"/>
      <c r="Q17" s="221" t="str">
        <f>(IF($E145&lt;&gt;0,$J$2,IF($I145&lt;&gt;0,$J$2,"")))</f>
        <v/>
      </c>
      <c r="R17" s="222"/>
      <c r="S17" s="278"/>
      <c r="T17" s="278"/>
      <c r="U17" s="282"/>
      <c r="V17" s="282"/>
      <c r="W17" s="282"/>
      <c r="X17" s="278"/>
      <c r="Y17" s="278"/>
      <c r="Z17" s="282"/>
      <c r="AA17" s="282"/>
      <c r="AB17" s="278"/>
      <c r="AC17" s="282"/>
      <c r="AD17" s="282"/>
    </row>
    <row r="18" spans="1:31" ht="15.75">
      <c r="A18" s="398">
        <v>7</v>
      </c>
      <c r="I18" s="230"/>
      <c r="J18" s="215"/>
      <c r="K18" s="216"/>
      <c r="L18" s="281"/>
      <c r="M18" s="278"/>
      <c r="N18" s="278"/>
      <c r="O18" s="278"/>
      <c r="P18" s="282"/>
      <c r="Q18" s="221" t="str">
        <f>(IF($E145&lt;&gt;0,$J$2,IF($I145&lt;&gt;0,$J$2,"")))</f>
        <v/>
      </c>
      <c r="R18" s="222"/>
      <c r="S18" s="278"/>
      <c r="T18" s="278"/>
      <c r="U18" s="282"/>
      <c r="V18" s="282"/>
      <c r="W18" s="282"/>
      <c r="X18" s="278"/>
      <c r="Y18" s="278"/>
      <c r="Z18" s="282"/>
      <c r="AA18" s="282"/>
      <c r="AB18" s="278"/>
      <c r="AC18" s="282"/>
      <c r="AD18" s="282"/>
    </row>
    <row r="19" spans="1:31" ht="18.75" customHeight="1">
      <c r="A19" s="398">
        <v>8</v>
      </c>
      <c r="I19" s="916">
        <f>$B$12</f>
        <v>0</v>
      </c>
      <c r="J19" s="917"/>
      <c r="K19" s="918"/>
      <c r="L19" s="229" t="s">
        <v>1678</v>
      </c>
      <c r="M19" s="688">
        <f>$F$12</f>
        <v>0</v>
      </c>
      <c r="N19" s="278"/>
      <c r="O19" s="278"/>
      <c r="P19" s="282"/>
      <c r="Q19" s="221" t="str">
        <f>(IF($E145&lt;&gt;0,$J$2,IF($I145&lt;&gt;0,$J$2,"")))</f>
        <v/>
      </c>
      <c r="R19" s="222"/>
      <c r="S19" s="278"/>
      <c r="T19" s="278"/>
      <c r="U19" s="282"/>
      <c r="V19" s="282"/>
      <c r="W19" s="282"/>
      <c r="X19" s="278"/>
      <c r="Y19" s="278"/>
      <c r="Z19" s="282"/>
      <c r="AA19" s="282"/>
      <c r="AB19" s="278"/>
      <c r="AC19" s="282"/>
      <c r="AD19" s="282"/>
    </row>
    <row r="20" spans="1:31" ht="15.75">
      <c r="A20" s="398">
        <v>9</v>
      </c>
      <c r="I20" s="689">
        <f>$B$13</f>
        <v>0</v>
      </c>
      <c r="J20" s="215"/>
      <c r="K20" s="216"/>
      <c r="L20" s="281" t="s">
        <v>1679</v>
      </c>
      <c r="M20" s="278"/>
      <c r="N20" s="278"/>
      <c r="O20" s="278"/>
      <c r="P20" s="282"/>
      <c r="Q20" s="221" t="str">
        <f>(IF($E145&lt;&gt;0,$J$2,IF($I145&lt;&gt;0,$J$2,"")))</f>
        <v/>
      </c>
      <c r="R20" s="222"/>
      <c r="S20" s="278"/>
      <c r="T20" s="278"/>
      <c r="U20" s="282"/>
      <c r="V20" s="282"/>
      <c r="W20" s="282"/>
      <c r="X20" s="278"/>
      <c r="Y20" s="278"/>
      <c r="Z20" s="282"/>
      <c r="AA20" s="282"/>
      <c r="AB20" s="278"/>
      <c r="AC20" s="282"/>
      <c r="AD20" s="282"/>
    </row>
    <row r="21" spans="1:31" ht="18.75">
      <c r="A21" s="398">
        <v>10</v>
      </c>
      <c r="I21" s="230"/>
      <c r="J21" s="215"/>
      <c r="K21" s="441"/>
      <c r="L21" s="277"/>
      <c r="M21" s="277"/>
      <c r="N21" s="277"/>
      <c r="O21" s="277"/>
      <c r="P21" s="384"/>
      <c r="Q21" s="221" t="str">
        <f>(IF($E145&lt;&gt;0,$J$2,IF($I145&lt;&gt;0,$J$2,"")))</f>
        <v/>
      </c>
      <c r="R21" s="222"/>
      <c r="S21" s="278"/>
      <c r="T21" s="278"/>
      <c r="U21" s="282"/>
      <c r="V21" s="282"/>
      <c r="W21" s="282"/>
      <c r="X21" s="278"/>
      <c r="Y21" s="278"/>
      <c r="Z21" s="282"/>
      <c r="AA21" s="282"/>
      <c r="AB21" s="278"/>
      <c r="AC21" s="282"/>
      <c r="AD21" s="282"/>
    </row>
    <row r="22" spans="1:31" ht="16.5" thickBot="1">
      <c r="A22" s="398">
        <v>11</v>
      </c>
      <c r="I22" s="215"/>
      <c r="J22" s="227"/>
      <c r="K22" s="228"/>
      <c r="L22" s="278"/>
      <c r="M22" s="281"/>
      <c r="N22" s="281"/>
      <c r="O22" s="281"/>
      <c r="P22" s="284" t="s">
        <v>1680</v>
      </c>
      <c r="Q22" s="221" t="str">
        <f>(IF($E145&lt;&gt;0,$J$2,IF($I145&lt;&gt;0,$J$2,"")))</f>
        <v/>
      </c>
      <c r="R22" s="222"/>
      <c r="S22" s="283" t="s">
        <v>91</v>
      </c>
      <c r="T22" s="278"/>
      <c r="U22" s="282"/>
      <c r="V22" s="284" t="s">
        <v>1680</v>
      </c>
      <c r="W22" s="282"/>
      <c r="X22" s="283" t="s">
        <v>92</v>
      </c>
      <c r="Y22" s="278"/>
      <c r="Z22" s="282"/>
      <c r="AA22" s="284" t="s">
        <v>1680</v>
      </c>
      <c r="AB22" s="278"/>
      <c r="AC22" s="282"/>
      <c r="AD22" s="284" t="s">
        <v>1680</v>
      </c>
    </row>
    <row r="23" spans="1:31" ht="19.5" thickBot="1">
      <c r="A23" s="398">
        <v>12</v>
      </c>
      <c r="I23" s="782"/>
      <c r="J23" s="783"/>
      <c r="K23" s="784" t="s">
        <v>1071</v>
      </c>
      <c r="L23" s="785"/>
      <c r="M23" s="972" t="s">
        <v>1481</v>
      </c>
      <c r="N23" s="973"/>
      <c r="O23" s="974"/>
      <c r="P23" s="975"/>
      <c r="Q23" s="221" t="str">
        <f>(IF($E145&lt;&gt;0,$J$2,IF($I145&lt;&gt;0,$J$2,"")))</f>
        <v/>
      </c>
      <c r="R23" s="222"/>
      <c r="S23" s="931" t="s">
        <v>1800</v>
      </c>
      <c r="T23" s="931" t="s">
        <v>1801</v>
      </c>
      <c r="U23" s="924" t="s">
        <v>1802</v>
      </c>
      <c r="V23" s="924" t="s">
        <v>93</v>
      </c>
      <c r="W23" s="222"/>
      <c r="X23" s="924" t="s">
        <v>1803</v>
      </c>
      <c r="Y23" s="924" t="s">
        <v>1804</v>
      </c>
      <c r="Z23" s="924" t="s">
        <v>1815</v>
      </c>
      <c r="AA23" s="924" t="s">
        <v>94</v>
      </c>
      <c r="AB23" s="409" t="s">
        <v>95</v>
      </c>
      <c r="AC23" s="410"/>
      <c r="AD23" s="411"/>
      <c r="AE23" s="291"/>
    </row>
    <row r="24" spans="1:31" ht="58.5" customHeight="1" thickBot="1">
      <c r="A24" s="398">
        <v>13</v>
      </c>
      <c r="I24" s="786" t="s">
        <v>1596</v>
      </c>
      <c r="J24" s="787" t="s">
        <v>1681</v>
      </c>
      <c r="K24" s="788" t="s">
        <v>1072</v>
      </c>
      <c r="L24" s="789"/>
      <c r="M24" s="713" t="s">
        <v>1482</v>
      </c>
      <c r="N24" s="713" t="s">
        <v>1483</v>
      </c>
      <c r="O24" s="713" t="s">
        <v>1480</v>
      </c>
      <c r="P24" s="713" t="s">
        <v>1065</v>
      </c>
      <c r="Q24" s="221" t="str">
        <f>(IF($E145&lt;&gt;0,$J$2,IF($I145&lt;&gt;0,$J$2,"")))</f>
        <v/>
      </c>
      <c r="R24" s="222"/>
      <c r="S24" s="983"/>
      <c r="T24" s="971"/>
      <c r="U24" s="983"/>
      <c r="V24" s="971"/>
      <c r="W24" s="222"/>
      <c r="X24" s="980"/>
      <c r="Y24" s="980"/>
      <c r="Z24" s="980"/>
      <c r="AA24" s="980"/>
      <c r="AB24" s="412">
        <v>2021</v>
      </c>
      <c r="AC24" s="412">
        <v>2022</v>
      </c>
      <c r="AD24" s="412" t="s">
        <v>1805</v>
      </c>
      <c r="AE24" s="413" t="s">
        <v>96</v>
      </c>
    </row>
    <row r="25" spans="1:31" ht="19.5" thickBot="1">
      <c r="A25" s="398">
        <v>14</v>
      </c>
      <c r="I25" s="612"/>
      <c r="J25" s="397"/>
      <c r="K25" s="295" t="s">
        <v>1260</v>
      </c>
      <c r="L25" s="809"/>
      <c r="M25" s="296"/>
      <c r="N25" s="296"/>
      <c r="O25" s="296"/>
      <c r="P25" s="483"/>
      <c r="Q25" s="221" t="str">
        <f>(IF($E145&lt;&gt;0,$J$2,IF($I145&lt;&gt;0,$J$2,"")))</f>
        <v/>
      </c>
      <c r="R25" s="222"/>
      <c r="S25" s="297" t="s">
        <v>97</v>
      </c>
      <c r="T25" s="297" t="s">
        <v>98</v>
      </c>
      <c r="U25" s="298" t="s">
        <v>99</v>
      </c>
      <c r="V25" s="298" t="s">
        <v>100</v>
      </c>
      <c r="W25" s="222"/>
      <c r="X25" s="610" t="s">
        <v>101</v>
      </c>
      <c r="Y25" s="610" t="s">
        <v>102</v>
      </c>
      <c r="Z25" s="610" t="s">
        <v>103</v>
      </c>
      <c r="AA25" s="610" t="s">
        <v>104</v>
      </c>
      <c r="AB25" s="610" t="s">
        <v>1042</v>
      </c>
      <c r="AC25" s="610" t="s">
        <v>1043</v>
      </c>
      <c r="AD25" s="610" t="s">
        <v>1044</v>
      </c>
      <c r="AE25" s="414" t="s">
        <v>1045</v>
      </c>
    </row>
    <row r="26" spans="1:31" ht="50.25" customHeight="1" thickBot="1">
      <c r="A26" s="398">
        <v>15</v>
      </c>
      <c r="I26" s="236"/>
      <c r="J26" s="617" t="e">
        <f>VLOOKUP(K26,OP_LIST2,2,FALSE)</f>
        <v>#N/A</v>
      </c>
      <c r="K26" s="618" t="s">
        <v>954</v>
      </c>
      <c r="L26" s="810"/>
      <c r="M26" s="368"/>
      <c r="N26" s="368"/>
      <c r="O26" s="368"/>
      <c r="P26" s="303"/>
      <c r="Q26" s="221" t="str">
        <f>(IF($E145&lt;&gt;0,$J$2,IF($I145&lt;&gt;0,$J$2,"")))</f>
        <v/>
      </c>
      <c r="R26" s="222"/>
      <c r="S26" s="415" t="s">
        <v>1046</v>
      </c>
      <c r="T26" s="415" t="s">
        <v>1046</v>
      </c>
      <c r="U26" s="415" t="s">
        <v>1047</v>
      </c>
      <c r="V26" s="415" t="s">
        <v>1048</v>
      </c>
      <c r="W26" s="222"/>
      <c r="X26" s="415" t="s">
        <v>1046</v>
      </c>
      <c r="Y26" s="415" t="s">
        <v>1046</v>
      </c>
      <c r="Z26" s="415" t="s">
        <v>1073</v>
      </c>
      <c r="AA26" s="415" t="s">
        <v>1050</v>
      </c>
      <c r="AB26" s="415" t="s">
        <v>1046</v>
      </c>
      <c r="AC26" s="415" t="s">
        <v>1046</v>
      </c>
      <c r="AD26" s="415" t="s">
        <v>1046</v>
      </c>
      <c r="AE26" s="306" t="s">
        <v>1051</v>
      </c>
    </row>
    <row r="27" spans="1:31" ht="19.5" thickBot="1">
      <c r="A27" s="398">
        <v>16</v>
      </c>
      <c r="I27" s="616"/>
      <c r="J27" s="619">
        <f>VLOOKUP(K28,EBK_DEIN2,2,FALSE)</f>
        <v>0</v>
      </c>
      <c r="K27" s="611" t="s">
        <v>1460</v>
      </c>
      <c r="L27" s="811"/>
      <c r="M27" s="368"/>
      <c r="N27" s="368"/>
      <c r="O27" s="368"/>
      <c r="P27" s="303"/>
      <c r="Q27" s="221" t="str">
        <f>(IF($E145&lt;&gt;0,$J$2,IF($I145&lt;&gt;0,$J$2,"")))</f>
        <v/>
      </c>
      <c r="R27" s="222"/>
      <c r="S27" s="416"/>
      <c r="T27" s="416"/>
      <c r="U27" s="344"/>
      <c r="V27" s="417"/>
      <c r="W27" s="222"/>
      <c r="X27" s="416"/>
      <c r="Y27" s="416"/>
      <c r="Z27" s="344"/>
      <c r="AA27" s="417"/>
      <c r="AB27" s="416"/>
      <c r="AC27" s="344"/>
      <c r="AD27" s="417"/>
      <c r="AE27" s="418"/>
    </row>
    <row r="28" spans="1:31" ht="18.75">
      <c r="A28" s="398">
        <v>17</v>
      </c>
      <c r="I28" s="419"/>
      <c r="J28" s="238"/>
      <c r="K28" s="523" t="s">
        <v>669</v>
      </c>
      <c r="L28" s="811"/>
      <c r="M28" s="368"/>
      <c r="N28" s="368"/>
      <c r="O28" s="368"/>
      <c r="P28" s="303"/>
      <c r="Q28" s="221" t="str">
        <f>(IF($E145&lt;&gt;0,$J$2,IF($I145&lt;&gt;0,$J$2,"")))</f>
        <v/>
      </c>
      <c r="R28" s="222"/>
      <c r="S28" s="416"/>
      <c r="T28" s="416"/>
      <c r="U28" s="344"/>
      <c r="V28" s="420">
        <f>SUMIF(V31:V32,"&lt;0")+SUMIF(V34:V38,"&lt;0")+SUMIF(V40:V47,"&lt;0")+SUMIF(V49:V65,"&lt;0")+SUMIF(V71:V75,"&lt;0")+SUMIF(V77:V82,"&lt;0")+SUMIF(V85:V91,"&lt;0")+SUMIF(V98:V99,"&lt;0")+SUMIF(V102:V107,"&lt;0")+SUMIF(V109:V114,"&lt;0")+SUMIF(V118,"&lt;0")+SUMIF(V120:V126,"&lt;0")+SUMIF(V128:V130,"&lt;0")+SUMIF(V132:V135,"&lt;0")+SUMIF(V137:V138,"&lt;0")+SUMIF(V141,"&lt;0")</f>
        <v>0</v>
      </c>
      <c r="W28" s="222"/>
      <c r="X28" s="416"/>
      <c r="Y28" s="416"/>
      <c r="Z28" s="344"/>
      <c r="AA28" s="420">
        <f>SUMIF(AA31:AA32,"&lt;0")+SUMIF(AA34:AA38,"&lt;0")+SUMIF(AA40:AA47,"&lt;0")+SUMIF(AA49:AA65,"&lt;0")+SUMIF(AA71:AA75,"&lt;0")+SUMIF(AA77:AA82,"&lt;0")+SUMIF(AA85:AA91,"&lt;0")+SUMIF(AA98:AA99,"&lt;0")+SUMIF(AA102:AA107,"&lt;0")+SUMIF(AA109:AA114,"&lt;0")+SUMIF(AA118,"&lt;0")+SUMIF(AA120:AA126,"&lt;0")+SUMIF(AA128:AA130,"&lt;0")+SUMIF(AA132:AA135,"&lt;0")+SUMIF(AA137:AA138,"&lt;0")+SUMIF(AA141,"&lt;0")</f>
        <v>0</v>
      </c>
      <c r="AB28" s="416"/>
      <c r="AC28" s="344"/>
      <c r="AD28" s="417"/>
      <c r="AE28" s="308"/>
    </row>
    <row r="29" spans="1:31" ht="19.5" thickBot="1">
      <c r="A29" s="398">
        <v>18</v>
      </c>
      <c r="I29" s="354"/>
      <c r="J29" s="238"/>
      <c r="K29" s="292" t="s">
        <v>1074</v>
      </c>
      <c r="L29" s="811"/>
      <c r="M29" s="368"/>
      <c r="N29" s="368"/>
      <c r="O29" s="368"/>
      <c r="P29" s="303"/>
      <c r="Q29" s="221" t="str">
        <f>(IF($E145&lt;&gt;0,$J$2,IF($I145&lt;&gt;0,$J$2,"")))</f>
        <v/>
      </c>
      <c r="R29" s="222"/>
      <c r="S29" s="416"/>
      <c r="T29" s="416"/>
      <c r="U29" s="344"/>
      <c r="V29" s="417"/>
      <c r="W29" s="222"/>
      <c r="X29" s="416"/>
      <c r="Y29" s="416"/>
      <c r="Z29" s="344"/>
      <c r="AA29" s="417"/>
      <c r="AB29" s="416"/>
      <c r="AC29" s="344"/>
      <c r="AD29" s="417"/>
      <c r="AE29" s="310"/>
    </row>
    <row r="30" spans="1:31" ht="35.25" customHeight="1" thickBot="1">
      <c r="A30" s="398">
        <v>19</v>
      </c>
      <c r="I30" s="790">
        <v>100</v>
      </c>
      <c r="J30" s="976" t="s">
        <v>1261</v>
      </c>
      <c r="K30" s="977"/>
      <c r="L30" s="791"/>
      <c r="M30" s="792">
        <f>SUM(M31:M32)</f>
        <v>0</v>
      </c>
      <c r="N30" s="793">
        <f>SUM(N31:N32)</f>
        <v>0</v>
      </c>
      <c r="O30" s="793">
        <f>SUM(O31:O32)</f>
        <v>0</v>
      </c>
      <c r="P30" s="793">
        <f>SUM(P31:P32)</f>
        <v>0</v>
      </c>
      <c r="Q30" s="243">
        <f t="shared" ref="Q30:Q63" si="0">(IF($E30&lt;&gt;0,$J$2,IF($I30&lt;&gt;0,$J$2,"")))</f>
        <v>0</v>
      </c>
      <c r="R30" s="244"/>
      <c r="S30" s="311">
        <f>SUM(S31:S32)</f>
        <v>0</v>
      </c>
      <c r="T30" s="312">
        <f>SUM(T31:T32)</f>
        <v>0</v>
      </c>
      <c r="U30" s="421">
        <f>SUM(U31:U32)</f>
        <v>0</v>
      </c>
      <c r="V30" s="422">
        <f>SUM(V31:V32)</f>
        <v>0</v>
      </c>
      <c r="W30" s="244"/>
      <c r="X30" s="815"/>
      <c r="Y30" s="816"/>
      <c r="Z30" s="817"/>
      <c r="AA30" s="816"/>
      <c r="AB30" s="816"/>
      <c r="AC30" s="816"/>
      <c r="AD30" s="818"/>
      <c r="AE30" s="313">
        <f>AA30-AB30-AC30-AD30</f>
        <v>0</v>
      </c>
    </row>
    <row r="31" spans="1:31" ht="32.25" thickBot="1">
      <c r="A31" s="398">
        <v>20</v>
      </c>
      <c r="I31" s="140"/>
      <c r="J31" s="144">
        <v>101</v>
      </c>
      <c r="K31" s="138" t="s">
        <v>1262</v>
      </c>
      <c r="L31" s="812"/>
      <c r="M31" s="449"/>
      <c r="N31" s="245"/>
      <c r="O31" s="245"/>
      <c r="P31" s="476">
        <f>M31+N31+O31</f>
        <v>0</v>
      </c>
      <c r="Q31" s="243" t="str">
        <f t="shared" si="0"/>
        <v/>
      </c>
      <c r="R31" s="244"/>
      <c r="S31" s="423"/>
      <c r="T31" s="252"/>
      <c r="U31" s="315">
        <f>P31</f>
        <v>0</v>
      </c>
      <c r="V31" s="424">
        <f>S31+T31-U31</f>
        <v>0</v>
      </c>
      <c r="W31" s="244"/>
      <c r="X31" s="771"/>
      <c r="Y31" s="775"/>
      <c r="Z31" s="775"/>
      <c r="AA31" s="775"/>
      <c r="AB31" s="775"/>
      <c r="AC31" s="775"/>
      <c r="AD31" s="819"/>
      <c r="AE31" s="313">
        <f t="shared" ref="AE31:AE96" si="1">AA31-AB31-AC31-AD31</f>
        <v>0</v>
      </c>
    </row>
    <row r="32" spans="1:31" ht="32.25" thickBot="1">
      <c r="A32" s="398">
        <v>21</v>
      </c>
      <c r="I32" s="140"/>
      <c r="J32" s="137">
        <v>102</v>
      </c>
      <c r="K32" s="139" t="s">
        <v>1263</v>
      </c>
      <c r="L32" s="812"/>
      <c r="M32" s="449"/>
      <c r="N32" s="245"/>
      <c r="O32" s="245"/>
      <c r="P32" s="476">
        <f>M32+N32+O32</f>
        <v>0</v>
      </c>
      <c r="Q32" s="243" t="str">
        <f t="shared" si="0"/>
        <v/>
      </c>
      <c r="R32" s="244"/>
      <c r="S32" s="423"/>
      <c r="T32" s="252"/>
      <c r="U32" s="315">
        <f>P32</f>
        <v>0</v>
      </c>
      <c r="V32" s="424">
        <f t="shared" ref="V32:V75" si="2">S32+T32-U32</f>
        <v>0</v>
      </c>
      <c r="W32" s="244"/>
      <c r="X32" s="771"/>
      <c r="Y32" s="775"/>
      <c r="Z32" s="775"/>
      <c r="AA32" s="775"/>
      <c r="AB32" s="775"/>
      <c r="AC32" s="775"/>
      <c r="AD32" s="819"/>
      <c r="AE32" s="313">
        <f t="shared" si="1"/>
        <v>0</v>
      </c>
    </row>
    <row r="33" spans="1:31" ht="19.5" thickBot="1">
      <c r="A33" s="398">
        <v>22</v>
      </c>
      <c r="I33" s="794">
        <v>200</v>
      </c>
      <c r="J33" s="981" t="s">
        <v>1264</v>
      </c>
      <c r="K33" s="981"/>
      <c r="L33" s="795"/>
      <c r="M33" s="796">
        <f>SUM(M34:M38)</f>
        <v>0</v>
      </c>
      <c r="N33" s="797">
        <f>SUM(N34:N38)</f>
        <v>0</v>
      </c>
      <c r="O33" s="797">
        <f>SUM(O34:O38)</f>
        <v>0</v>
      </c>
      <c r="P33" s="797">
        <f>SUM(P34:P38)</f>
        <v>0</v>
      </c>
      <c r="Q33" s="243">
        <f t="shared" si="0"/>
        <v>0</v>
      </c>
      <c r="R33" s="244"/>
      <c r="S33" s="316">
        <f>SUM(S34:S38)</f>
        <v>0</v>
      </c>
      <c r="T33" s="317">
        <f>SUM(T34:T38)</f>
        <v>0</v>
      </c>
      <c r="U33" s="425">
        <f>SUM(U34:U38)</f>
        <v>0</v>
      </c>
      <c r="V33" s="426">
        <f>SUM(V34:V38)</f>
        <v>0</v>
      </c>
      <c r="W33" s="244"/>
      <c r="X33" s="773"/>
      <c r="Y33" s="774"/>
      <c r="Z33" s="774"/>
      <c r="AA33" s="774"/>
      <c r="AB33" s="774"/>
      <c r="AC33" s="774"/>
      <c r="AD33" s="820"/>
      <c r="AE33" s="313">
        <f t="shared" si="1"/>
        <v>0</v>
      </c>
    </row>
    <row r="34" spans="1:31" ht="19.5" thickBot="1">
      <c r="A34" s="398">
        <v>23</v>
      </c>
      <c r="I34" s="143"/>
      <c r="J34" s="144">
        <v>201</v>
      </c>
      <c r="K34" s="138" t="s">
        <v>1265</v>
      </c>
      <c r="L34" s="812"/>
      <c r="M34" s="449"/>
      <c r="N34" s="245"/>
      <c r="O34" s="245"/>
      <c r="P34" s="476">
        <f>M34+N34+O34</f>
        <v>0</v>
      </c>
      <c r="Q34" s="243" t="str">
        <f t="shared" si="0"/>
        <v/>
      </c>
      <c r="R34" s="244"/>
      <c r="S34" s="423"/>
      <c r="T34" s="252"/>
      <c r="U34" s="315">
        <f>P34</f>
        <v>0</v>
      </c>
      <c r="V34" s="424">
        <f t="shared" si="2"/>
        <v>0</v>
      </c>
      <c r="W34" s="244"/>
      <c r="X34" s="771"/>
      <c r="Y34" s="775"/>
      <c r="Z34" s="775"/>
      <c r="AA34" s="775"/>
      <c r="AB34" s="775"/>
      <c r="AC34" s="775"/>
      <c r="AD34" s="819"/>
      <c r="AE34" s="313">
        <f t="shared" si="1"/>
        <v>0</v>
      </c>
    </row>
    <row r="35" spans="1:31" ht="19.5" thickBot="1">
      <c r="A35" s="398">
        <v>24</v>
      </c>
      <c r="I35" s="136"/>
      <c r="J35" s="137">
        <v>202</v>
      </c>
      <c r="K35" s="145" t="s">
        <v>1266</v>
      </c>
      <c r="L35" s="812"/>
      <c r="M35" s="449"/>
      <c r="N35" s="245"/>
      <c r="O35" s="245"/>
      <c r="P35" s="476">
        <f>M35+N35+O35</f>
        <v>0</v>
      </c>
      <c r="Q35" s="243" t="str">
        <f t="shared" si="0"/>
        <v/>
      </c>
      <c r="R35" s="244"/>
      <c r="S35" s="423"/>
      <c r="T35" s="252"/>
      <c r="U35" s="315">
        <f>P35</f>
        <v>0</v>
      </c>
      <c r="V35" s="424">
        <f t="shared" si="2"/>
        <v>0</v>
      </c>
      <c r="W35" s="244"/>
      <c r="X35" s="771"/>
      <c r="Y35" s="775"/>
      <c r="Z35" s="775"/>
      <c r="AA35" s="775"/>
      <c r="AB35" s="775"/>
      <c r="AC35" s="775"/>
      <c r="AD35" s="819"/>
      <c r="AE35" s="313">
        <f t="shared" si="1"/>
        <v>0</v>
      </c>
    </row>
    <row r="36" spans="1:31" ht="32.25" thickBot="1">
      <c r="A36" s="398">
        <v>25</v>
      </c>
      <c r="I36" s="152"/>
      <c r="J36" s="137">
        <v>205</v>
      </c>
      <c r="K36" s="145" t="s">
        <v>911</v>
      </c>
      <c r="L36" s="812"/>
      <c r="M36" s="449"/>
      <c r="N36" s="245"/>
      <c r="O36" s="245"/>
      <c r="P36" s="476">
        <f>M36+N36+O36</f>
        <v>0</v>
      </c>
      <c r="Q36" s="243" t="str">
        <f t="shared" si="0"/>
        <v/>
      </c>
      <c r="R36" s="244"/>
      <c r="S36" s="423"/>
      <c r="T36" s="252"/>
      <c r="U36" s="315">
        <f>P36</f>
        <v>0</v>
      </c>
      <c r="V36" s="424">
        <f t="shared" si="2"/>
        <v>0</v>
      </c>
      <c r="W36" s="244"/>
      <c r="X36" s="771"/>
      <c r="Y36" s="775"/>
      <c r="Z36" s="775"/>
      <c r="AA36" s="775"/>
      <c r="AB36" s="775"/>
      <c r="AC36" s="775"/>
      <c r="AD36" s="819"/>
      <c r="AE36" s="313">
        <f t="shared" si="1"/>
        <v>0</v>
      </c>
    </row>
    <row r="37" spans="1:31" ht="19.5" thickBot="1">
      <c r="A37" s="398">
        <v>26</v>
      </c>
      <c r="I37" s="152"/>
      <c r="J37" s="137">
        <v>208</v>
      </c>
      <c r="K37" s="159" t="s">
        <v>912</v>
      </c>
      <c r="L37" s="812"/>
      <c r="M37" s="449"/>
      <c r="N37" s="245"/>
      <c r="O37" s="245"/>
      <c r="P37" s="476">
        <f>M37+N37+O37</f>
        <v>0</v>
      </c>
      <c r="Q37" s="243" t="str">
        <f t="shared" si="0"/>
        <v/>
      </c>
      <c r="R37" s="244"/>
      <c r="S37" s="423"/>
      <c r="T37" s="252"/>
      <c r="U37" s="315">
        <f>P37</f>
        <v>0</v>
      </c>
      <c r="V37" s="424">
        <f t="shared" si="2"/>
        <v>0</v>
      </c>
      <c r="W37" s="244"/>
      <c r="X37" s="771"/>
      <c r="Y37" s="775"/>
      <c r="Z37" s="775"/>
      <c r="AA37" s="775"/>
      <c r="AB37" s="775"/>
      <c r="AC37" s="775"/>
      <c r="AD37" s="819"/>
      <c r="AE37" s="313">
        <f t="shared" si="1"/>
        <v>0</v>
      </c>
    </row>
    <row r="38" spans="1:31" ht="19.5" thickBot="1">
      <c r="A38" s="398">
        <v>27</v>
      </c>
      <c r="I38" s="143"/>
      <c r="J38" s="142">
        <v>209</v>
      </c>
      <c r="K38" s="148" t="s">
        <v>913</v>
      </c>
      <c r="L38" s="812"/>
      <c r="M38" s="449"/>
      <c r="N38" s="245"/>
      <c r="O38" s="245"/>
      <c r="P38" s="476">
        <f>M38+N38+O38</f>
        <v>0</v>
      </c>
      <c r="Q38" s="243" t="str">
        <f t="shared" si="0"/>
        <v/>
      </c>
      <c r="R38" s="244"/>
      <c r="S38" s="423"/>
      <c r="T38" s="252"/>
      <c r="U38" s="315">
        <f>P38</f>
        <v>0</v>
      </c>
      <c r="V38" s="424">
        <f t="shared" si="2"/>
        <v>0</v>
      </c>
      <c r="W38" s="244"/>
      <c r="X38" s="771"/>
      <c r="Y38" s="775"/>
      <c r="Z38" s="775"/>
      <c r="AA38" s="775"/>
      <c r="AB38" s="775"/>
      <c r="AC38" s="775"/>
      <c r="AD38" s="819"/>
      <c r="AE38" s="313">
        <f t="shared" si="1"/>
        <v>0</v>
      </c>
    </row>
    <row r="39" spans="1:31" ht="19.5" thickBot="1">
      <c r="A39" s="398">
        <v>28</v>
      </c>
      <c r="I39" s="794">
        <v>500</v>
      </c>
      <c r="J39" s="982" t="s">
        <v>207</v>
      </c>
      <c r="K39" s="982"/>
      <c r="L39" s="795"/>
      <c r="M39" s="796">
        <f>SUM(M40:M46)</f>
        <v>0</v>
      </c>
      <c r="N39" s="797">
        <f>SUM(N40:N46)</f>
        <v>0</v>
      </c>
      <c r="O39" s="797">
        <f>SUM(O40:O46)</f>
        <v>0</v>
      </c>
      <c r="P39" s="797">
        <f>SUM(P40:P46)</f>
        <v>0</v>
      </c>
      <c r="Q39" s="243">
        <f t="shared" si="0"/>
        <v>0</v>
      </c>
      <c r="R39" s="244"/>
      <c r="S39" s="316">
        <f>SUM(S40:S46)</f>
        <v>0</v>
      </c>
      <c r="T39" s="317">
        <f>SUM(T40:T46)</f>
        <v>0</v>
      </c>
      <c r="U39" s="425">
        <f>SUM(U40:U46)</f>
        <v>0</v>
      </c>
      <c r="V39" s="426">
        <f>SUM(V40:V46)</f>
        <v>0</v>
      </c>
      <c r="W39" s="244"/>
      <c r="X39" s="773"/>
      <c r="Y39" s="774"/>
      <c r="Z39" s="775"/>
      <c r="AA39" s="774"/>
      <c r="AB39" s="774"/>
      <c r="AC39" s="774"/>
      <c r="AD39" s="820"/>
      <c r="AE39" s="313">
        <f t="shared" si="1"/>
        <v>0</v>
      </c>
    </row>
    <row r="40" spans="1:31" ht="32.25" thickBot="1">
      <c r="A40" s="398">
        <v>29</v>
      </c>
      <c r="I40" s="143"/>
      <c r="J40" s="160">
        <v>551</v>
      </c>
      <c r="K40" s="456" t="s">
        <v>208</v>
      </c>
      <c r="L40" s="812"/>
      <c r="M40" s="449"/>
      <c r="N40" s="245"/>
      <c r="O40" s="245"/>
      <c r="P40" s="476">
        <f t="shared" ref="P40:P47" si="3">M40+N40+O40</f>
        <v>0</v>
      </c>
      <c r="Q40" s="243" t="str">
        <f t="shared" si="0"/>
        <v/>
      </c>
      <c r="R40" s="244"/>
      <c r="S40" s="423"/>
      <c r="T40" s="252"/>
      <c r="U40" s="315">
        <f t="shared" ref="U40:U47" si="4">P40</f>
        <v>0</v>
      </c>
      <c r="V40" s="424">
        <f t="shared" si="2"/>
        <v>0</v>
      </c>
      <c r="W40" s="244"/>
      <c r="X40" s="771"/>
      <c r="Y40" s="775"/>
      <c r="Z40" s="775"/>
      <c r="AA40" s="775"/>
      <c r="AB40" s="775"/>
      <c r="AC40" s="775"/>
      <c r="AD40" s="819"/>
      <c r="AE40" s="313">
        <f t="shared" si="1"/>
        <v>0</v>
      </c>
    </row>
    <row r="41" spans="1:31" ht="32.25" thickBot="1">
      <c r="A41" s="398">
        <v>30</v>
      </c>
      <c r="I41" s="143"/>
      <c r="J41" s="161">
        <v>552</v>
      </c>
      <c r="K41" s="457" t="s">
        <v>209</v>
      </c>
      <c r="L41" s="812"/>
      <c r="M41" s="449"/>
      <c r="N41" s="245"/>
      <c r="O41" s="245"/>
      <c r="P41" s="476">
        <f t="shared" si="3"/>
        <v>0</v>
      </c>
      <c r="Q41" s="243" t="str">
        <f t="shared" si="0"/>
        <v/>
      </c>
      <c r="R41" s="244"/>
      <c r="S41" s="423"/>
      <c r="T41" s="252"/>
      <c r="U41" s="315">
        <f t="shared" si="4"/>
        <v>0</v>
      </c>
      <c r="V41" s="424">
        <f t="shared" si="2"/>
        <v>0</v>
      </c>
      <c r="W41" s="244"/>
      <c r="X41" s="771"/>
      <c r="Y41" s="775"/>
      <c r="Z41" s="775"/>
      <c r="AA41" s="775"/>
      <c r="AB41" s="775"/>
      <c r="AC41" s="775"/>
      <c r="AD41" s="819"/>
      <c r="AE41" s="313">
        <f t="shared" si="1"/>
        <v>0</v>
      </c>
    </row>
    <row r="42" spans="1:31" ht="19.5" thickBot="1">
      <c r="A42" s="398">
        <v>31</v>
      </c>
      <c r="I42" s="143"/>
      <c r="J42" s="161">
        <v>558</v>
      </c>
      <c r="K42" s="457" t="s">
        <v>1697</v>
      </c>
      <c r="L42" s="812"/>
      <c r="M42" s="700">
        <v>0</v>
      </c>
      <c r="N42" s="700">
        <v>0</v>
      </c>
      <c r="O42" s="700">
        <v>0</v>
      </c>
      <c r="P42" s="476">
        <f>M42+N42+O42</f>
        <v>0</v>
      </c>
      <c r="Q42" s="243" t="str">
        <f t="shared" si="0"/>
        <v/>
      </c>
      <c r="R42" s="244"/>
      <c r="S42" s="423"/>
      <c r="T42" s="252"/>
      <c r="U42" s="315">
        <f>P42</f>
        <v>0</v>
      </c>
      <c r="V42" s="424">
        <f>S42+T42-U42</f>
        <v>0</v>
      </c>
      <c r="W42" s="244"/>
      <c r="X42" s="771"/>
      <c r="Y42" s="775"/>
      <c r="Z42" s="775"/>
      <c r="AA42" s="775"/>
      <c r="AB42" s="775"/>
      <c r="AC42" s="775"/>
      <c r="AD42" s="819"/>
      <c r="AE42" s="313">
        <f>AA42-AB42-AC42-AD42</f>
        <v>0</v>
      </c>
    </row>
    <row r="43" spans="1:31" ht="18.75" customHeight="1" thickBot="1">
      <c r="A43" s="398">
        <v>32</v>
      </c>
      <c r="I43" s="143"/>
      <c r="J43" s="161">
        <v>560</v>
      </c>
      <c r="K43" s="458" t="s">
        <v>210</v>
      </c>
      <c r="L43" s="812"/>
      <c r="M43" s="449"/>
      <c r="N43" s="245"/>
      <c r="O43" s="245"/>
      <c r="P43" s="476">
        <f t="shared" si="3"/>
        <v>0</v>
      </c>
      <c r="Q43" s="243" t="str">
        <f t="shared" si="0"/>
        <v/>
      </c>
      <c r="R43" s="244"/>
      <c r="S43" s="423"/>
      <c r="T43" s="252"/>
      <c r="U43" s="315">
        <f t="shared" si="4"/>
        <v>0</v>
      </c>
      <c r="V43" s="424">
        <f t="shared" si="2"/>
        <v>0</v>
      </c>
      <c r="W43" s="244"/>
      <c r="X43" s="771"/>
      <c r="Y43" s="775"/>
      <c r="Z43" s="775"/>
      <c r="AA43" s="775"/>
      <c r="AB43" s="775"/>
      <c r="AC43" s="775"/>
      <c r="AD43" s="819"/>
      <c r="AE43" s="313">
        <f t="shared" si="1"/>
        <v>0</v>
      </c>
    </row>
    <row r="44" spans="1:31" ht="18.75" customHeight="1" thickBot="1">
      <c r="A44" s="398">
        <v>33</v>
      </c>
      <c r="I44" s="143"/>
      <c r="J44" s="161">
        <v>580</v>
      </c>
      <c r="K44" s="457" t="s">
        <v>211</v>
      </c>
      <c r="L44" s="812"/>
      <c r="M44" s="449"/>
      <c r="N44" s="245"/>
      <c r="O44" s="245"/>
      <c r="P44" s="476">
        <f t="shared" si="3"/>
        <v>0</v>
      </c>
      <c r="Q44" s="243" t="str">
        <f t="shared" si="0"/>
        <v/>
      </c>
      <c r="R44" s="244"/>
      <c r="S44" s="423"/>
      <c r="T44" s="252"/>
      <c r="U44" s="315">
        <f t="shared" si="4"/>
        <v>0</v>
      </c>
      <c r="V44" s="424">
        <f t="shared" si="2"/>
        <v>0</v>
      </c>
      <c r="W44" s="244"/>
      <c r="X44" s="771"/>
      <c r="Y44" s="775"/>
      <c r="Z44" s="775"/>
      <c r="AA44" s="775"/>
      <c r="AB44" s="775"/>
      <c r="AC44" s="775"/>
      <c r="AD44" s="819"/>
      <c r="AE44" s="313">
        <f t="shared" si="1"/>
        <v>0</v>
      </c>
    </row>
    <row r="45" spans="1:31" ht="33.75" customHeight="1" thickBot="1">
      <c r="A45" s="398">
        <v>34</v>
      </c>
      <c r="I45" s="143"/>
      <c r="J45" s="161">
        <v>588</v>
      </c>
      <c r="K45" s="457" t="s">
        <v>1702</v>
      </c>
      <c r="L45" s="812"/>
      <c r="M45" s="700">
        <v>0</v>
      </c>
      <c r="N45" s="700">
        <v>0</v>
      </c>
      <c r="O45" s="700">
        <v>0</v>
      </c>
      <c r="P45" s="476">
        <f>M45+N45+O45</f>
        <v>0</v>
      </c>
      <c r="Q45" s="243" t="str">
        <f t="shared" si="0"/>
        <v/>
      </c>
      <c r="R45" s="244"/>
      <c r="S45" s="423"/>
      <c r="T45" s="252"/>
      <c r="U45" s="315">
        <f>P45</f>
        <v>0</v>
      </c>
      <c r="V45" s="424">
        <f>S45+T45-U45</f>
        <v>0</v>
      </c>
      <c r="W45" s="244"/>
      <c r="X45" s="771"/>
      <c r="Y45" s="775"/>
      <c r="Z45" s="775"/>
      <c r="AA45" s="775"/>
      <c r="AB45" s="775"/>
      <c r="AC45" s="775"/>
      <c r="AD45" s="819"/>
      <c r="AE45" s="313">
        <f>AA45-AB45-AC45-AD45</f>
        <v>0</v>
      </c>
    </row>
    <row r="46" spans="1:31" ht="32.25" thickBot="1">
      <c r="A46" s="398">
        <v>35</v>
      </c>
      <c r="I46" s="143"/>
      <c r="J46" s="162">
        <v>590</v>
      </c>
      <c r="K46" s="459" t="s">
        <v>212</v>
      </c>
      <c r="L46" s="812"/>
      <c r="M46" s="449"/>
      <c r="N46" s="245"/>
      <c r="O46" s="245"/>
      <c r="P46" s="476">
        <f t="shared" si="3"/>
        <v>0</v>
      </c>
      <c r="Q46" s="243" t="str">
        <f t="shared" si="0"/>
        <v/>
      </c>
      <c r="R46" s="244"/>
      <c r="S46" s="423"/>
      <c r="T46" s="252"/>
      <c r="U46" s="315">
        <f t="shared" si="4"/>
        <v>0</v>
      </c>
      <c r="V46" s="424">
        <f t="shared" si="2"/>
        <v>0</v>
      </c>
      <c r="W46" s="244"/>
      <c r="X46" s="771"/>
      <c r="Y46" s="775"/>
      <c r="Z46" s="775"/>
      <c r="AA46" s="775"/>
      <c r="AB46" s="775"/>
      <c r="AC46" s="775"/>
      <c r="AD46" s="819"/>
      <c r="AE46" s="313">
        <f t="shared" si="1"/>
        <v>0</v>
      </c>
    </row>
    <row r="47" spans="1:31" ht="18.75" customHeight="1" thickBot="1">
      <c r="A47" s="398">
        <v>36</v>
      </c>
      <c r="I47" s="794">
        <v>800</v>
      </c>
      <c r="J47" s="982" t="s">
        <v>1075</v>
      </c>
      <c r="K47" s="982"/>
      <c r="L47" s="795"/>
      <c r="M47" s="798"/>
      <c r="N47" s="799"/>
      <c r="O47" s="799"/>
      <c r="P47" s="800">
        <f t="shared" si="3"/>
        <v>0</v>
      </c>
      <c r="Q47" s="243">
        <f t="shared" si="0"/>
        <v>0</v>
      </c>
      <c r="R47" s="244"/>
      <c r="S47" s="428"/>
      <c r="T47" s="254"/>
      <c r="U47" s="315">
        <f t="shared" si="4"/>
        <v>0</v>
      </c>
      <c r="V47" s="424">
        <f t="shared" si="2"/>
        <v>0</v>
      </c>
      <c r="W47" s="244"/>
      <c r="X47" s="773"/>
      <c r="Y47" s="774"/>
      <c r="Z47" s="775"/>
      <c r="AA47" s="775"/>
      <c r="AB47" s="774"/>
      <c r="AC47" s="775"/>
      <c r="AD47" s="819"/>
      <c r="AE47" s="313">
        <f t="shared" si="1"/>
        <v>0</v>
      </c>
    </row>
    <row r="48" spans="1:31" ht="19.5" thickBot="1">
      <c r="A48" s="398">
        <v>37</v>
      </c>
      <c r="I48" s="794">
        <v>1000</v>
      </c>
      <c r="J48" s="979" t="s">
        <v>214</v>
      </c>
      <c r="K48" s="979"/>
      <c r="L48" s="795"/>
      <c r="M48" s="796">
        <f>SUM(M49:M65)</f>
        <v>0</v>
      </c>
      <c r="N48" s="797">
        <f>SUM(N49:N65)</f>
        <v>0</v>
      </c>
      <c r="O48" s="797">
        <f>SUM(O49:O65)</f>
        <v>0</v>
      </c>
      <c r="P48" s="797">
        <f>SUM(P49:P65)</f>
        <v>0</v>
      </c>
      <c r="Q48" s="243">
        <f t="shared" si="0"/>
        <v>0</v>
      </c>
      <c r="R48" s="244"/>
      <c r="S48" s="316">
        <f>SUM(S49:S65)</f>
        <v>0</v>
      </c>
      <c r="T48" s="317">
        <f>SUM(T49:T65)</f>
        <v>0</v>
      </c>
      <c r="U48" s="425">
        <f>SUM(U49:U65)</f>
        <v>0</v>
      </c>
      <c r="V48" s="426">
        <f>SUM(V49:V65)</f>
        <v>0</v>
      </c>
      <c r="W48" s="244"/>
      <c r="X48" s="316">
        <f t="shared" ref="X48:AD48" si="5">SUM(X49:X65)</f>
        <v>0</v>
      </c>
      <c r="Y48" s="317">
        <f t="shared" si="5"/>
        <v>0</v>
      </c>
      <c r="Z48" s="317">
        <f t="shared" si="5"/>
        <v>0</v>
      </c>
      <c r="AA48" s="317">
        <f t="shared" si="5"/>
        <v>0</v>
      </c>
      <c r="AB48" s="317">
        <f t="shared" si="5"/>
        <v>0</v>
      </c>
      <c r="AC48" s="317">
        <f t="shared" si="5"/>
        <v>0</v>
      </c>
      <c r="AD48" s="426">
        <f t="shared" si="5"/>
        <v>0</v>
      </c>
      <c r="AE48" s="313">
        <f t="shared" si="1"/>
        <v>0</v>
      </c>
    </row>
    <row r="49" spans="1:31" ht="18.75" customHeight="1" thickBot="1">
      <c r="A49" s="398">
        <v>38</v>
      </c>
      <c r="I49" s="136"/>
      <c r="J49" s="144">
        <v>1011</v>
      </c>
      <c r="K49" s="163" t="s">
        <v>215</v>
      </c>
      <c r="L49" s="812"/>
      <c r="M49" s="449"/>
      <c r="N49" s="245"/>
      <c r="O49" s="245"/>
      <c r="P49" s="476">
        <f t="shared" ref="P49:P65" si="6">M49+N49+O49</f>
        <v>0</v>
      </c>
      <c r="Q49" s="243" t="str">
        <f t="shared" si="0"/>
        <v/>
      </c>
      <c r="R49" s="244"/>
      <c r="S49" s="423"/>
      <c r="T49" s="252"/>
      <c r="U49" s="315">
        <f t="shared" ref="U49:U65" si="7">P49</f>
        <v>0</v>
      </c>
      <c r="V49" s="424">
        <f t="shared" si="2"/>
        <v>0</v>
      </c>
      <c r="W49" s="244"/>
      <c r="X49" s="423"/>
      <c r="Y49" s="252"/>
      <c r="Z49" s="429">
        <f t="shared" ref="Z49:Z56" si="8">+IF(+(S49+T49)&gt;=P49,+T49,+(+P49-S49))</f>
        <v>0</v>
      </c>
      <c r="AA49" s="315">
        <f>X49+Y49-Z49</f>
        <v>0</v>
      </c>
      <c r="AB49" s="252"/>
      <c r="AC49" s="252"/>
      <c r="AD49" s="253"/>
      <c r="AE49" s="313">
        <f t="shared" si="1"/>
        <v>0</v>
      </c>
    </row>
    <row r="50" spans="1:31" ht="26.25" customHeight="1" thickBot="1">
      <c r="A50" s="398">
        <v>39</v>
      </c>
      <c r="E50" s="427"/>
      <c r="I50" s="136"/>
      <c r="J50" s="137">
        <v>1012</v>
      </c>
      <c r="K50" s="145" t="s">
        <v>216</v>
      </c>
      <c r="L50" s="812"/>
      <c r="M50" s="449"/>
      <c r="N50" s="245"/>
      <c r="O50" s="245"/>
      <c r="P50" s="476">
        <f t="shared" si="6"/>
        <v>0</v>
      </c>
      <c r="Q50" s="243" t="str">
        <f t="shared" si="0"/>
        <v/>
      </c>
      <c r="R50" s="244"/>
      <c r="S50" s="423"/>
      <c r="T50" s="252"/>
      <c r="U50" s="315">
        <f t="shared" si="7"/>
        <v>0</v>
      </c>
      <c r="V50" s="424">
        <f t="shared" si="2"/>
        <v>0</v>
      </c>
      <c r="W50" s="244"/>
      <c r="X50" s="423"/>
      <c r="Y50" s="252"/>
      <c r="Z50" s="429">
        <f t="shared" si="8"/>
        <v>0</v>
      </c>
      <c r="AA50" s="315">
        <f t="shared" ref="AA50:AA56" si="9">X50+Y50-Z50</f>
        <v>0</v>
      </c>
      <c r="AB50" s="252"/>
      <c r="AC50" s="252"/>
      <c r="AD50" s="253"/>
      <c r="AE50" s="313">
        <f t="shared" si="1"/>
        <v>0</v>
      </c>
    </row>
    <row r="51" spans="1:31" ht="19.5" thickBot="1">
      <c r="A51" s="398">
        <v>40</v>
      </c>
      <c r="E51" s="427"/>
      <c r="I51" s="136"/>
      <c r="J51" s="137">
        <v>1013</v>
      </c>
      <c r="K51" s="145" t="s">
        <v>217</v>
      </c>
      <c r="L51" s="812"/>
      <c r="M51" s="449"/>
      <c r="N51" s="245"/>
      <c r="O51" s="245"/>
      <c r="P51" s="476">
        <f t="shared" si="6"/>
        <v>0</v>
      </c>
      <c r="Q51" s="243" t="str">
        <f t="shared" si="0"/>
        <v/>
      </c>
      <c r="R51" s="244"/>
      <c r="S51" s="423"/>
      <c r="T51" s="252"/>
      <c r="U51" s="315">
        <f t="shared" si="7"/>
        <v>0</v>
      </c>
      <c r="V51" s="424">
        <f t="shared" si="2"/>
        <v>0</v>
      </c>
      <c r="W51" s="244"/>
      <c r="X51" s="423"/>
      <c r="Y51" s="252"/>
      <c r="Z51" s="429">
        <f t="shared" si="8"/>
        <v>0</v>
      </c>
      <c r="AA51" s="315">
        <f t="shared" si="9"/>
        <v>0</v>
      </c>
      <c r="AB51" s="252"/>
      <c r="AC51" s="252"/>
      <c r="AD51" s="253"/>
      <c r="AE51" s="313">
        <f t="shared" si="1"/>
        <v>0</v>
      </c>
    </row>
    <row r="52" spans="1:31" ht="32.25" thickBot="1">
      <c r="A52" s="398">
        <v>41</v>
      </c>
      <c r="E52" s="427"/>
      <c r="I52" s="136"/>
      <c r="J52" s="137">
        <v>1014</v>
      </c>
      <c r="K52" s="145" t="s">
        <v>218</v>
      </c>
      <c r="L52" s="812"/>
      <c r="M52" s="449"/>
      <c r="N52" s="245"/>
      <c r="O52" s="245"/>
      <c r="P52" s="476">
        <f t="shared" si="6"/>
        <v>0</v>
      </c>
      <c r="Q52" s="243" t="str">
        <f t="shared" si="0"/>
        <v/>
      </c>
      <c r="R52" s="244"/>
      <c r="S52" s="423"/>
      <c r="T52" s="252"/>
      <c r="U52" s="315">
        <f t="shared" si="7"/>
        <v>0</v>
      </c>
      <c r="V52" s="424">
        <f t="shared" si="2"/>
        <v>0</v>
      </c>
      <c r="W52" s="244"/>
      <c r="X52" s="423"/>
      <c r="Y52" s="252"/>
      <c r="Z52" s="429">
        <f t="shared" si="8"/>
        <v>0</v>
      </c>
      <c r="AA52" s="315">
        <f t="shared" si="9"/>
        <v>0</v>
      </c>
      <c r="AB52" s="252"/>
      <c r="AC52" s="252"/>
      <c r="AD52" s="253"/>
      <c r="AE52" s="313">
        <f t="shared" si="1"/>
        <v>0</v>
      </c>
    </row>
    <row r="53" spans="1:31" ht="19.5" thickBot="1">
      <c r="A53" s="398">
        <v>42</v>
      </c>
      <c r="E53" s="427"/>
      <c r="I53" s="136"/>
      <c r="J53" s="137">
        <v>1015</v>
      </c>
      <c r="K53" s="145" t="s">
        <v>219</v>
      </c>
      <c r="L53" s="812"/>
      <c r="M53" s="449"/>
      <c r="N53" s="245"/>
      <c r="O53" s="245"/>
      <c r="P53" s="476">
        <f t="shared" si="6"/>
        <v>0</v>
      </c>
      <c r="Q53" s="243" t="str">
        <f t="shared" si="0"/>
        <v/>
      </c>
      <c r="R53" s="244"/>
      <c r="S53" s="423"/>
      <c r="T53" s="252"/>
      <c r="U53" s="315">
        <f t="shared" si="7"/>
        <v>0</v>
      </c>
      <c r="V53" s="424">
        <f t="shared" si="2"/>
        <v>0</v>
      </c>
      <c r="W53" s="244"/>
      <c r="X53" s="423"/>
      <c r="Y53" s="252"/>
      <c r="Z53" s="429">
        <f t="shared" si="8"/>
        <v>0</v>
      </c>
      <c r="AA53" s="315">
        <f t="shared" si="9"/>
        <v>0</v>
      </c>
      <c r="AB53" s="252"/>
      <c r="AC53" s="252"/>
      <c r="AD53" s="253"/>
      <c r="AE53" s="313">
        <f t="shared" si="1"/>
        <v>0</v>
      </c>
    </row>
    <row r="54" spans="1:31" ht="19.5" thickBot="1">
      <c r="A54" s="398">
        <v>43</v>
      </c>
      <c r="E54" s="427"/>
      <c r="I54" s="136"/>
      <c r="J54" s="137">
        <v>1016</v>
      </c>
      <c r="K54" s="145" t="s">
        <v>220</v>
      </c>
      <c r="L54" s="812"/>
      <c r="M54" s="449"/>
      <c r="N54" s="245"/>
      <c r="O54" s="245"/>
      <c r="P54" s="476">
        <f t="shared" si="6"/>
        <v>0</v>
      </c>
      <c r="Q54" s="243" t="str">
        <f t="shared" si="0"/>
        <v/>
      </c>
      <c r="R54" s="244"/>
      <c r="S54" s="423"/>
      <c r="T54" s="252"/>
      <c r="U54" s="315">
        <f t="shared" si="7"/>
        <v>0</v>
      </c>
      <c r="V54" s="424">
        <f t="shared" si="2"/>
        <v>0</v>
      </c>
      <c r="W54" s="244"/>
      <c r="X54" s="423"/>
      <c r="Y54" s="252"/>
      <c r="Z54" s="429">
        <f t="shared" si="8"/>
        <v>0</v>
      </c>
      <c r="AA54" s="315">
        <f t="shared" si="9"/>
        <v>0</v>
      </c>
      <c r="AB54" s="252"/>
      <c r="AC54" s="252"/>
      <c r="AD54" s="253"/>
      <c r="AE54" s="313">
        <f t="shared" si="1"/>
        <v>0</v>
      </c>
    </row>
    <row r="55" spans="1:31" ht="19.5" thickBot="1">
      <c r="A55" s="398">
        <v>44</v>
      </c>
      <c r="E55" s="427"/>
      <c r="I55" s="140"/>
      <c r="J55" s="164">
        <v>1020</v>
      </c>
      <c r="K55" s="165" t="s">
        <v>221</v>
      </c>
      <c r="L55" s="812"/>
      <c r="M55" s="449"/>
      <c r="N55" s="245"/>
      <c r="O55" s="245"/>
      <c r="P55" s="476">
        <f t="shared" si="6"/>
        <v>0</v>
      </c>
      <c r="Q55" s="243" t="str">
        <f t="shared" si="0"/>
        <v/>
      </c>
      <c r="R55" s="244"/>
      <c r="S55" s="423"/>
      <c r="T55" s="252"/>
      <c r="U55" s="315">
        <f t="shared" si="7"/>
        <v>0</v>
      </c>
      <c r="V55" s="424">
        <f t="shared" si="2"/>
        <v>0</v>
      </c>
      <c r="W55" s="244"/>
      <c r="X55" s="423"/>
      <c r="Y55" s="252"/>
      <c r="Z55" s="429">
        <f t="shared" si="8"/>
        <v>0</v>
      </c>
      <c r="AA55" s="315">
        <f t="shared" si="9"/>
        <v>0</v>
      </c>
      <c r="AB55" s="252"/>
      <c r="AC55" s="252"/>
      <c r="AD55" s="253"/>
      <c r="AE55" s="313">
        <f t="shared" si="1"/>
        <v>0</v>
      </c>
    </row>
    <row r="56" spans="1:31" ht="19.5" thickBot="1">
      <c r="A56" s="398">
        <v>45</v>
      </c>
      <c r="E56" s="427"/>
      <c r="I56" s="136"/>
      <c r="J56" s="137">
        <v>1030</v>
      </c>
      <c r="K56" s="145" t="s">
        <v>222</v>
      </c>
      <c r="L56" s="812"/>
      <c r="M56" s="449"/>
      <c r="N56" s="245"/>
      <c r="O56" s="245"/>
      <c r="P56" s="476">
        <f t="shared" si="6"/>
        <v>0</v>
      </c>
      <c r="Q56" s="243" t="str">
        <f t="shared" si="0"/>
        <v/>
      </c>
      <c r="R56" s="244"/>
      <c r="S56" s="423"/>
      <c r="T56" s="252"/>
      <c r="U56" s="315">
        <f t="shared" si="7"/>
        <v>0</v>
      </c>
      <c r="V56" s="424">
        <f t="shared" si="2"/>
        <v>0</v>
      </c>
      <c r="W56" s="244"/>
      <c r="X56" s="423"/>
      <c r="Y56" s="252"/>
      <c r="Z56" s="429">
        <f t="shared" si="8"/>
        <v>0</v>
      </c>
      <c r="AA56" s="315">
        <f t="shared" si="9"/>
        <v>0</v>
      </c>
      <c r="AB56" s="252"/>
      <c r="AC56" s="252"/>
      <c r="AD56" s="253"/>
      <c r="AE56" s="313">
        <f t="shared" si="1"/>
        <v>0</v>
      </c>
    </row>
    <row r="57" spans="1:31" ht="19.5" thickBot="1">
      <c r="A57" s="398">
        <v>46</v>
      </c>
      <c r="E57" s="427"/>
      <c r="I57" s="136"/>
      <c r="J57" s="164">
        <v>1051</v>
      </c>
      <c r="K57" s="167" t="s">
        <v>223</v>
      </c>
      <c r="L57" s="812"/>
      <c r="M57" s="449"/>
      <c r="N57" s="245"/>
      <c r="O57" s="245"/>
      <c r="P57" s="476">
        <f t="shared" si="6"/>
        <v>0</v>
      </c>
      <c r="Q57" s="243" t="str">
        <f t="shared" si="0"/>
        <v/>
      </c>
      <c r="R57" s="244"/>
      <c r="S57" s="423"/>
      <c r="T57" s="252"/>
      <c r="U57" s="315">
        <f t="shared" si="7"/>
        <v>0</v>
      </c>
      <c r="V57" s="424">
        <f t="shared" si="2"/>
        <v>0</v>
      </c>
      <c r="W57" s="244"/>
      <c r="X57" s="771"/>
      <c r="Y57" s="775"/>
      <c r="Z57" s="775"/>
      <c r="AA57" s="775"/>
      <c r="AB57" s="775"/>
      <c r="AC57" s="775"/>
      <c r="AD57" s="819"/>
      <c r="AE57" s="313">
        <f t="shared" si="1"/>
        <v>0</v>
      </c>
    </row>
    <row r="58" spans="1:31" ht="19.5" thickBot="1">
      <c r="A58" s="398">
        <v>47</v>
      </c>
      <c r="C58" s="402"/>
      <c r="E58" s="427"/>
      <c r="I58" s="136"/>
      <c r="J58" s="137">
        <v>1052</v>
      </c>
      <c r="K58" s="145" t="s">
        <v>224</v>
      </c>
      <c r="L58" s="812"/>
      <c r="M58" s="449"/>
      <c r="N58" s="245"/>
      <c r="O58" s="245"/>
      <c r="P58" s="476">
        <f t="shared" si="6"/>
        <v>0</v>
      </c>
      <c r="Q58" s="243" t="str">
        <f t="shared" si="0"/>
        <v/>
      </c>
      <c r="R58" s="244"/>
      <c r="S58" s="423"/>
      <c r="T58" s="252"/>
      <c r="U58" s="315">
        <f t="shared" si="7"/>
        <v>0</v>
      </c>
      <c r="V58" s="424">
        <f t="shared" si="2"/>
        <v>0</v>
      </c>
      <c r="W58" s="244"/>
      <c r="X58" s="771"/>
      <c r="Y58" s="775"/>
      <c r="Z58" s="775"/>
      <c r="AA58" s="775"/>
      <c r="AB58" s="775"/>
      <c r="AC58" s="775"/>
      <c r="AD58" s="819"/>
      <c r="AE58" s="313">
        <f t="shared" si="1"/>
        <v>0</v>
      </c>
    </row>
    <row r="59" spans="1:31" ht="19.5" thickBot="1">
      <c r="A59" s="398">
        <v>48</v>
      </c>
      <c r="E59" s="427"/>
      <c r="I59" s="136"/>
      <c r="J59" s="168">
        <v>1053</v>
      </c>
      <c r="K59" s="169" t="s">
        <v>1703</v>
      </c>
      <c r="L59" s="812"/>
      <c r="M59" s="449"/>
      <c r="N59" s="245"/>
      <c r="O59" s="245"/>
      <c r="P59" s="476">
        <f t="shared" si="6"/>
        <v>0</v>
      </c>
      <c r="Q59" s="243" t="str">
        <f t="shared" si="0"/>
        <v/>
      </c>
      <c r="R59" s="244"/>
      <c r="S59" s="423"/>
      <c r="T59" s="252"/>
      <c r="U59" s="315">
        <f t="shared" si="7"/>
        <v>0</v>
      </c>
      <c r="V59" s="424">
        <f t="shared" si="2"/>
        <v>0</v>
      </c>
      <c r="W59" s="244"/>
      <c r="X59" s="771"/>
      <c r="Y59" s="775"/>
      <c r="Z59" s="775"/>
      <c r="AA59" s="775"/>
      <c r="AB59" s="775"/>
      <c r="AC59" s="775"/>
      <c r="AD59" s="819"/>
      <c r="AE59" s="313">
        <f t="shared" si="1"/>
        <v>0</v>
      </c>
    </row>
    <row r="60" spans="1:31" ht="19.5" thickBot="1">
      <c r="A60" s="398">
        <v>49</v>
      </c>
      <c r="E60" s="427"/>
      <c r="I60" s="136"/>
      <c r="J60" s="137">
        <v>1062</v>
      </c>
      <c r="K60" s="139" t="s">
        <v>225</v>
      </c>
      <c r="L60" s="812"/>
      <c r="M60" s="449"/>
      <c r="N60" s="245"/>
      <c r="O60" s="245"/>
      <c r="P60" s="476">
        <f t="shared" si="6"/>
        <v>0</v>
      </c>
      <c r="Q60" s="243" t="str">
        <f t="shared" si="0"/>
        <v/>
      </c>
      <c r="R60" s="244"/>
      <c r="S60" s="423"/>
      <c r="T60" s="252"/>
      <c r="U60" s="315">
        <f t="shared" si="7"/>
        <v>0</v>
      </c>
      <c r="V60" s="424">
        <f t="shared" si="2"/>
        <v>0</v>
      </c>
      <c r="W60" s="244"/>
      <c r="X60" s="423"/>
      <c r="Y60" s="252"/>
      <c r="Z60" s="429">
        <f>+IF(+(S60+T60)&gt;=P60,+T60,+(+P60-S60))</f>
        <v>0</v>
      </c>
      <c r="AA60" s="315">
        <f>X60+Y60-Z60</f>
        <v>0</v>
      </c>
      <c r="AB60" s="252"/>
      <c r="AC60" s="252"/>
      <c r="AD60" s="253"/>
      <c r="AE60" s="313">
        <f t="shared" si="1"/>
        <v>0</v>
      </c>
    </row>
    <row r="61" spans="1:31" ht="19.5" thickBot="1">
      <c r="A61" s="398">
        <v>50</v>
      </c>
      <c r="E61" s="427"/>
      <c r="I61" s="136"/>
      <c r="J61" s="137">
        <v>1063</v>
      </c>
      <c r="K61" s="139" t="s">
        <v>226</v>
      </c>
      <c r="L61" s="812"/>
      <c r="M61" s="449"/>
      <c r="N61" s="245"/>
      <c r="O61" s="245"/>
      <c r="P61" s="476">
        <f t="shared" si="6"/>
        <v>0</v>
      </c>
      <c r="Q61" s="243" t="str">
        <f t="shared" si="0"/>
        <v/>
      </c>
      <c r="R61" s="244"/>
      <c r="S61" s="423"/>
      <c r="T61" s="252"/>
      <c r="U61" s="315">
        <f t="shared" si="7"/>
        <v>0</v>
      </c>
      <c r="V61" s="424">
        <f t="shared" si="2"/>
        <v>0</v>
      </c>
      <c r="W61" s="244"/>
      <c r="X61" s="771"/>
      <c r="Y61" s="775"/>
      <c r="Z61" s="775"/>
      <c r="AA61" s="775"/>
      <c r="AB61" s="775"/>
      <c r="AC61" s="775"/>
      <c r="AD61" s="819"/>
      <c r="AE61" s="313">
        <f t="shared" si="1"/>
        <v>0</v>
      </c>
    </row>
    <row r="62" spans="1:31" ht="19.5" thickBot="1">
      <c r="A62" s="398">
        <v>51</v>
      </c>
      <c r="E62" s="427"/>
      <c r="I62" s="136"/>
      <c r="J62" s="168">
        <v>1069</v>
      </c>
      <c r="K62" s="170" t="s">
        <v>227</v>
      </c>
      <c r="L62" s="812"/>
      <c r="M62" s="449"/>
      <c r="N62" s="245"/>
      <c r="O62" s="245"/>
      <c r="P62" s="476">
        <f t="shared" si="6"/>
        <v>0</v>
      </c>
      <c r="Q62" s="243" t="str">
        <f t="shared" si="0"/>
        <v/>
      </c>
      <c r="R62" s="244"/>
      <c r="S62" s="423"/>
      <c r="T62" s="252"/>
      <c r="U62" s="315">
        <f t="shared" si="7"/>
        <v>0</v>
      </c>
      <c r="V62" s="424">
        <f t="shared" si="2"/>
        <v>0</v>
      </c>
      <c r="W62" s="244"/>
      <c r="X62" s="423"/>
      <c r="Y62" s="252"/>
      <c r="Z62" s="429">
        <f>+IF(+(S62+T62)&gt;=P62,+T62,+(+P62-S62))</f>
        <v>0</v>
      </c>
      <c r="AA62" s="315">
        <f>X62+Y62-Z62</f>
        <v>0</v>
      </c>
      <c r="AB62" s="252"/>
      <c r="AC62" s="252"/>
      <c r="AD62" s="253"/>
      <c r="AE62" s="313">
        <f t="shared" si="1"/>
        <v>0</v>
      </c>
    </row>
    <row r="63" spans="1:31" ht="32.25" thickBot="1">
      <c r="A63" s="398">
        <v>52</v>
      </c>
      <c r="E63" s="427"/>
      <c r="I63" s="140"/>
      <c r="J63" s="137">
        <v>1091</v>
      </c>
      <c r="K63" s="145" t="s">
        <v>228</v>
      </c>
      <c r="L63" s="812"/>
      <c r="M63" s="449"/>
      <c r="N63" s="245"/>
      <c r="O63" s="245"/>
      <c r="P63" s="476">
        <f t="shared" si="6"/>
        <v>0</v>
      </c>
      <c r="Q63" s="243" t="str">
        <f t="shared" si="0"/>
        <v/>
      </c>
      <c r="R63" s="244"/>
      <c r="S63" s="423"/>
      <c r="T63" s="252"/>
      <c r="U63" s="315">
        <f t="shared" si="7"/>
        <v>0</v>
      </c>
      <c r="V63" s="424">
        <f t="shared" si="2"/>
        <v>0</v>
      </c>
      <c r="W63" s="244"/>
      <c r="X63" s="423"/>
      <c r="Y63" s="252"/>
      <c r="Z63" s="429">
        <f>+IF(+(S63+T63)&gt;=P63,+T63,+(+P63-S63))</f>
        <v>0</v>
      </c>
      <c r="AA63" s="315">
        <f>X63+Y63-Z63</f>
        <v>0</v>
      </c>
      <c r="AB63" s="252"/>
      <c r="AC63" s="252"/>
      <c r="AD63" s="253"/>
      <c r="AE63" s="313">
        <f t="shared" si="1"/>
        <v>0</v>
      </c>
    </row>
    <row r="64" spans="1:31" ht="32.25" thickBot="1">
      <c r="A64" s="398">
        <v>53</v>
      </c>
      <c r="E64" s="427"/>
      <c r="I64" s="136"/>
      <c r="J64" s="137">
        <v>1092</v>
      </c>
      <c r="K64" s="145" t="s">
        <v>356</v>
      </c>
      <c r="L64" s="812"/>
      <c r="M64" s="449"/>
      <c r="N64" s="245"/>
      <c r="O64" s="245"/>
      <c r="P64" s="476">
        <f t="shared" si="6"/>
        <v>0</v>
      </c>
      <c r="Q64" s="243" t="str">
        <f t="shared" ref="Q64:Q96" si="10">(IF($E64&lt;&gt;0,$J$2,IF($I64&lt;&gt;0,$J$2,"")))</f>
        <v/>
      </c>
      <c r="R64" s="244"/>
      <c r="S64" s="423"/>
      <c r="T64" s="252"/>
      <c r="U64" s="315">
        <f t="shared" si="7"/>
        <v>0</v>
      </c>
      <c r="V64" s="424">
        <f t="shared" si="2"/>
        <v>0</v>
      </c>
      <c r="W64" s="244"/>
      <c r="X64" s="771"/>
      <c r="Y64" s="775"/>
      <c r="Z64" s="775"/>
      <c r="AA64" s="775"/>
      <c r="AB64" s="775"/>
      <c r="AC64" s="775"/>
      <c r="AD64" s="819"/>
      <c r="AE64" s="313">
        <f t="shared" si="1"/>
        <v>0</v>
      </c>
    </row>
    <row r="65" spans="1:31" ht="32.25" thickBot="1">
      <c r="A65" s="398">
        <v>54</v>
      </c>
      <c r="E65" s="427"/>
      <c r="I65" s="136"/>
      <c r="J65" s="142">
        <v>1098</v>
      </c>
      <c r="K65" s="146" t="s">
        <v>229</v>
      </c>
      <c r="L65" s="812"/>
      <c r="M65" s="449"/>
      <c r="N65" s="245"/>
      <c r="O65" s="245"/>
      <c r="P65" s="476">
        <f t="shared" si="6"/>
        <v>0</v>
      </c>
      <c r="Q65" s="243" t="str">
        <f t="shared" si="10"/>
        <v/>
      </c>
      <c r="R65" s="244"/>
      <c r="S65" s="423"/>
      <c r="T65" s="252"/>
      <c r="U65" s="315">
        <f t="shared" si="7"/>
        <v>0</v>
      </c>
      <c r="V65" s="424">
        <f t="shared" si="2"/>
        <v>0</v>
      </c>
      <c r="W65" s="244"/>
      <c r="X65" s="423"/>
      <c r="Y65" s="252"/>
      <c r="Z65" s="429">
        <f>+IF(+(S65+T65)&gt;=P65,+T65,+(+P65-S65))</f>
        <v>0</v>
      </c>
      <c r="AA65" s="315">
        <f>X65+Y65-Z65</f>
        <v>0</v>
      </c>
      <c r="AB65" s="252"/>
      <c r="AC65" s="252"/>
      <c r="AD65" s="253"/>
      <c r="AE65" s="313">
        <f t="shared" si="1"/>
        <v>0</v>
      </c>
    </row>
    <row r="66" spans="1:31" ht="19.5" thickBot="1">
      <c r="A66" s="398">
        <v>55</v>
      </c>
      <c r="E66" s="427"/>
      <c r="I66" s="794">
        <v>1900</v>
      </c>
      <c r="J66" s="958" t="s">
        <v>290</v>
      </c>
      <c r="K66" s="958"/>
      <c r="L66" s="795"/>
      <c r="M66" s="796">
        <f>SUM(M67:M69)</f>
        <v>0</v>
      </c>
      <c r="N66" s="797">
        <f>SUM(N67:N69)</f>
        <v>0</v>
      </c>
      <c r="O66" s="797">
        <f>SUM(O67:O69)</f>
        <v>0</v>
      </c>
      <c r="P66" s="797">
        <f>SUM(P67:P69)</f>
        <v>0</v>
      </c>
      <c r="Q66" s="243">
        <f t="shared" si="10"/>
        <v>0</v>
      </c>
      <c r="R66" s="244"/>
      <c r="S66" s="316">
        <f>SUM(S67:S69)</f>
        <v>0</v>
      </c>
      <c r="T66" s="317">
        <f>SUM(T67:T69)</f>
        <v>0</v>
      </c>
      <c r="U66" s="425">
        <f>SUM(U67:U69)</f>
        <v>0</v>
      </c>
      <c r="V66" s="426">
        <f>SUM(V67:V69)</f>
        <v>0</v>
      </c>
      <c r="W66" s="244"/>
      <c r="X66" s="773"/>
      <c r="Y66" s="774"/>
      <c r="Z66" s="774"/>
      <c r="AA66" s="774"/>
      <c r="AB66" s="774"/>
      <c r="AC66" s="774"/>
      <c r="AD66" s="820"/>
      <c r="AE66" s="313">
        <f>AA66-AB66-AC66-AD66</f>
        <v>0</v>
      </c>
    </row>
    <row r="67" spans="1:31" ht="34.5" customHeight="1" thickBot="1">
      <c r="A67" s="398">
        <v>56</v>
      </c>
      <c r="E67" s="427"/>
      <c r="I67" s="136"/>
      <c r="J67" s="144">
        <v>1901</v>
      </c>
      <c r="K67" s="138" t="s">
        <v>291</v>
      </c>
      <c r="L67" s="812"/>
      <c r="M67" s="449"/>
      <c r="N67" s="245"/>
      <c r="O67" s="245"/>
      <c r="P67" s="476">
        <f>M67+N67+O67</f>
        <v>0</v>
      </c>
      <c r="Q67" s="243" t="str">
        <f t="shared" si="10"/>
        <v/>
      </c>
      <c r="R67" s="244"/>
      <c r="S67" s="423"/>
      <c r="T67" s="252"/>
      <c r="U67" s="315">
        <f>P67</f>
        <v>0</v>
      </c>
      <c r="V67" s="424">
        <f>S67+T67-U67</f>
        <v>0</v>
      </c>
      <c r="W67" s="244"/>
      <c r="X67" s="771"/>
      <c r="Y67" s="775"/>
      <c r="Z67" s="775"/>
      <c r="AA67" s="775"/>
      <c r="AB67" s="775"/>
      <c r="AC67" s="775"/>
      <c r="AD67" s="819"/>
      <c r="AE67" s="313">
        <f>AA67-AB67-AC67-AD67</f>
        <v>0</v>
      </c>
    </row>
    <row r="68" spans="1:31" ht="32.25" thickBot="1">
      <c r="A68" s="398">
        <v>57</v>
      </c>
      <c r="E68" s="427"/>
      <c r="I68" s="136"/>
      <c r="J68" s="137">
        <v>1981</v>
      </c>
      <c r="K68" s="139" t="s">
        <v>292</v>
      </c>
      <c r="L68" s="812"/>
      <c r="M68" s="449"/>
      <c r="N68" s="245"/>
      <c r="O68" s="245"/>
      <c r="P68" s="476">
        <f>M68+N68+O68</f>
        <v>0</v>
      </c>
      <c r="Q68" s="243" t="str">
        <f t="shared" si="10"/>
        <v/>
      </c>
      <c r="R68" s="244"/>
      <c r="S68" s="423"/>
      <c r="T68" s="252"/>
      <c r="U68" s="315">
        <f>P68</f>
        <v>0</v>
      </c>
      <c r="V68" s="424">
        <f>S68+T68-U68</f>
        <v>0</v>
      </c>
      <c r="W68" s="244"/>
      <c r="X68" s="771"/>
      <c r="Y68" s="775"/>
      <c r="Z68" s="775"/>
      <c r="AA68" s="775"/>
      <c r="AB68" s="775"/>
      <c r="AC68" s="775"/>
      <c r="AD68" s="819"/>
      <c r="AE68" s="313">
        <f>AA68-AB68-AC68-AD68</f>
        <v>0</v>
      </c>
    </row>
    <row r="69" spans="1:31" ht="32.25" thickBot="1">
      <c r="A69" s="398">
        <v>58</v>
      </c>
      <c r="E69" s="427"/>
      <c r="I69" s="136"/>
      <c r="J69" s="142">
        <v>1991</v>
      </c>
      <c r="K69" s="141" t="s">
        <v>293</v>
      </c>
      <c r="L69" s="812"/>
      <c r="M69" s="449"/>
      <c r="N69" s="245"/>
      <c r="O69" s="245"/>
      <c r="P69" s="476">
        <f>M69+N69+O69</f>
        <v>0</v>
      </c>
      <c r="Q69" s="243" t="str">
        <f t="shared" si="10"/>
        <v/>
      </c>
      <c r="R69" s="244"/>
      <c r="S69" s="423"/>
      <c r="T69" s="252"/>
      <c r="U69" s="315">
        <f>P69</f>
        <v>0</v>
      </c>
      <c r="V69" s="424">
        <f>S69+T69-U69</f>
        <v>0</v>
      </c>
      <c r="W69" s="244"/>
      <c r="X69" s="771"/>
      <c r="Y69" s="775"/>
      <c r="Z69" s="775"/>
      <c r="AA69" s="775"/>
      <c r="AB69" s="775"/>
      <c r="AC69" s="775"/>
      <c r="AD69" s="819"/>
      <c r="AE69" s="313">
        <f>AA69-AB69-AC69-AD69</f>
        <v>0</v>
      </c>
    </row>
    <row r="70" spans="1:31" ht="19.5" thickBot="1">
      <c r="A70" s="398">
        <v>59</v>
      </c>
      <c r="E70" s="427"/>
      <c r="I70" s="794">
        <v>2100</v>
      </c>
      <c r="J70" s="958" t="s">
        <v>1083</v>
      </c>
      <c r="K70" s="958"/>
      <c r="L70" s="795"/>
      <c r="M70" s="796">
        <f>SUM(M71:M75)</f>
        <v>0</v>
      </c>
      <c r="N70" s="797">
        <f>SUM(N71:N75)</f>
        <v>0</v>
      </c>
      <c r="O70" s="797">
        <f>SUM(O71:O75)</f>
        <v>0</v>
      </c>
      <c r="P70" s="797">
        <f>SUM(P71:P75)</f>
        <v>0</v>
      </c>
      <c r="Q70" s="243">
        <f t="shared" si="10"/>
        <v>0</v>
      </c>
      <c r="R70" s="244"/>
      <c r="S70" s="316">
        <f>SUM(S71:S75)</f>
        <v>0</v>
      </c>
      <c r="T70" s="317">
        <f>SUM(T71:T75)</f>
        <v>0</v>
      </c>
      <c r="U70" s="425">
        <f>SUM(U71:U75)</f>
        <v>0</v>
      </c>
      <c r="V70" s="426">
        <f>SUM(V71:V75)</f>
        <v>0</v>
      </c>
      <c r="W70" s="244"/>
      <c r="X70" s="773"/>
      <c r="Y70" s="774"/>
      <c r="Z70" s="774"/>
      <c r="AA70" s="774"/>
      <c r="AB70" s="774"/>
      <c r="AC70" s="774"/>
      <c r="AD70" s="820"/>
      <c r="AE70" s="313">
        <f t="shared" si="1"/>
        <v>0</v>
      </c>
    </row>
    <row r="71" spans="1:31" ht="19.5" thickBot="1">
      <c r="A71" s="398">
        <v>60</v>
      </c>
      <c r="E71" s="427"/>
      <c r="I71" s="136"/>
      <c r="J71" s="144">
        <v>2110</v>
      </c>
      <c r="K71" s="147" t="s">
        <v>230</v>
      </c>
      <c r="L71" s="812"/>
      <c r="M71" s="449"/>
      <c r="N71" s="245"/>
      <c r="O71" s="245"/>
      <c r="P71" s="476">
        <f>M71+N71+O71</f>
        <v>0</v>
      </c>
      <c r="Q71" s="243" t="str">
        <f t="shared" si="10"/>
        <v/>
      </c>
      <c r="R71" s="244"/>
      <c r="S71" s="423"/>
      <c r="T71" s="252"/>
      <c r="U71" s="315">
        <f>P71</f>
        <v>0</v>
      </c>
      <c r="V71" s="424">
        <f t="shared" si="2"/>
        <v>0</v>
      </c>
      <c r="W71" s="244"/>
      <c r="X71" s="771"/>
      <c r="Y71" s="775"/>
      <c r="Z71" s="775"/>
      <c r="AA71" s="775"/>
      <c r="AB71" s="775"/>
      <c r="AC71" s="775"/>
      <c r="AD71" s="819"/>
      <c r="AE71" s="313">
        <f t="shared" si="1"/>
        <v>0</v>
      </c>
    </row>
    <row r="72" spans="1:31" ht="19.5" thickBot="1">
      <c r="A72" s="398">
        <v>61</v>
      </c>
      <c r="E72" s="427"/>
      <c r="I72" s="171"/>
      <c r="J72" s="137">
        <v>2120</v>
      </c>
      <c r="K72" s="159" t="s">
        <v>231</v>
      </c>
      <c r="L72" s="812"/>
      <c r="M72" s="449"/>
      <c r="N72" s="245"/>
      <c r="O72" s="245"/>
      <c r="P72" s="476">
        <f>M72+N72+O72</f>
        <v>0</v>
      </c>
      <c r="Q72" s="243" t="str">
        <f t="shared" si="10"/>
        <v/>
      </c>
      <c r="R72" s="244"/>
      <c r="S72" s="423"/>
      <c r="T72" s="252"/>
      <c r="U72" s="315">
        <f>P72</f>
        <v>0</v>
      </c>
      <c r="V72" s="424">
        <f t="shared" si="2"/>
        <v>0</v>
      </c>
      <c r="W72" s="244"/>
      <c r="X72" s="771"/>
      <c r="Y72" s="775"/>
      <c r="Z72" s="775"/>
      <c r="AA72" s="775"/>
      <c r="AB72" s="775"/>
      <c r="AC72" s="775"/>
      <c r="AD72" s="819"/>
      <c r="AE72" s="313">
        <f t="shared" si="1"/>
        <v>0</v>
      </c>
    </row>
    <row r="73" spans="1:31" ht="32.25" thickBot="1">
      <c r="A73" s="398">
        <v>62</v>
      </c>
      <c r="E73" s="427"/>
      <c r="I73" s="171"/>
      <c r="J73" s="137">
        <v>2125</v>
      </c>
      <c r="K73" s="156" t="s">
        <v>1076</v>
      </c>
      <c r="L73" s="812"/>
      <c r="M73" s="700">
        <v>0</v>
      </c>
      <c r="N73" s="700">
        <v>0</v>
      </c>
      <c r="O73" s="700">
        <v>0</v>
      </c>
      <c r="P73" s="476">
        <f>M73+N73+O73</f>
        <v>0</v>
      </c>
      <c r="Q73" s="243" t="str">
        <f t="shared" si="10"/>
        <v/>
      </c>
      <c r="R73" s="244"/>
      <c r="S73" s="423"/>
      <c r="T73" s="252"/>
      <c r="U73" s="315">
        <f>P73</f>
        <v>0</v>
      </c>
      <c r="V73" s="424">
        <f t="shared" si="2"/>
        <v>0</v>
      </c>
      <c r="W73" s="244"/>
      <c r="X73" s="771"/>
      <c r="Y73" s="775"/>
      <c r="Z73" s="775"/>
      <c r="AA73" s="775"/>
      <c r="AB73" s="775"/>
      <c r="AC73" s="775"/>
      <c r="AD73" s="819"/>
      <c r="AE73" s="313">
        <f t="shared" si="1"/>
        <v>0</v>
      </c>
    </row>
    <row r="74" spans="1:31" ht="32.25" thickBot="1">
      <c r="A74" s="398">
        <v>63</v>
      </c>
      <c r="I74" s="143"/>
      <c r="J74" s="137">
        <v>2140</v>
      </c>
      <c r="K74" s="159" t="s">
        <v>233</v>
      </c>
      <c r="L74" s="812"/>
      <c r="M74" s="700">
        <v>0</v>
      </c>
      <c r="N74" s="700">
        <v>0</v>
      </c>
      <c r="O74" s="700">
        <v>0</v>
      </c>
      <c r="P74" s="476">
        <f>M74+N74+O74</f>
        <v>0</v>
      </c>
      <c r="Q74" s="243" t="str">
        <f t="shared" si="10"/>
        <v/>
      </c>
      <c r="R74" s="244"/>
      <c r="S74" s="423"/>
      <c r="T74" s="252"/>
      <c r="U74" s="315">
        <f>P74</f>
        <v>0</v>
      </c>
      <c r="V74" s="424">
        <f t="shared" si="2"/>
        <v>0</v>
      </c>
      <c r="W74" s="244"/>
      <c r="X74" s="771"/>
      <c r="Y74" s="775"/>
      <c r="Z74" s="775"/>
      <c r="AA74" s="775"/>
      <c r="AB74" s="775"/>
      <c r="AC74" s="775"/>
      <c r="AD74" s="819"/>
      <c r="AE74" s="313">
        <f t="shared" si="1"/>
        <v>0</v>
      </c>
    </row>
    <row r="75" spans="1:31" ht="32.25" thickBot="1">
      <c r="A75" s="398">
        <v>64</v>
      </c>
      <c r="I75" s="136"/>
      <c r="J75" s="142">
        <v>2190</v>
      </c>
      <c r="K75" s="512" t="s">
        <v>234</v>
      </c>
      <c r="L75" s="812"/>
      <c r="M75" s="449"/>
      <c r="N75" s="245"/>
      <c r="O75" s="245"/>
      <c r="P75" s="476">
        <f>M75+N75+O75</f>
        <v>0</v>
      </c>
      <c r="Q75" s="243" t="str">
        <f t="shared" si="10"/>
        <v/>
      </c>
      <c r="R75" s="244"/>
      <c r="S75" s="423"/>
      <c r="T75" s="252"/>
      <c r="U75" s="315">
        <f>P75</f>
        <v>0</v>
      </c>
      <c r="V75" s="424">
        <f t="shared" si="2"/>
        <v>0</v>
      </c>
      <c r="W75" s="244"/>
      <c r="X75" s="771"/>
      <c r="Y75" s="775"/>
      <c r="Z75" s="775"/>
      <c r="AA75" s="775"/>
      <c r="AB75" s="775"/>
      <c r="AC75" s="775"/>
      <c r="AD75" s="819"/>
      <c r="AE75" s="313">
        <f t="shared" si="1"/>
        <v>0</v>
      </c>
    </row>
    <row r="76" spans="1:31" ht="19.5" thickBot="1">
      <c r="A76" s="398">
        <v>65</v>
      </c>
      <c r="I76" s="794">
        <v>2200</v>
      </c>
      <c r="J76" s="958" t="s">
        <v>235</v>
      </c>
      <c r="K76" s="958"/>
      <c r="L76" s="795"/>
      <c r="M76" s="796">
        <f>SUM(M77:M78)</f>
        <v>0</v>
      </c>
      <c r="N76" s="797">
        <f>SUM(N77:N78)</f>
        <v>0</v>
      </c>
      <c r="O76" s="797">
        <f>SUM(O77:O78)</f>
        <v>0</v>
      </c>
      <c r="P76" s="797">
        <f>SUM(P77:P78)</f>
        <v>0</v>
      </c>
      <c r="Q76" s="243">
        <f t="shared" si="10"/>
        <v>0</v>
      </c>
      <c r="R76" s="244"/>
      <c r="S76" s="316">
        <f>SUM(S77:S78)</f>
        <v>0</v>
      </c>
      <c r="T76" s="317">
        <f>SUM(T77:T78)</f>
        <v>0</v>
      </c>
      <c r="U76" s="425">
        <f>SUM(U77:U78)</f>
        <v>0</v>
      </c>
      <c r="V76" s="426">
        <f>SUM(V77:V78)</f>
        <v>0</v>
      </c>
      <c r="W76" s="244"/>
      <c r="X76" s="773"/>
      <c r="Y76" s="774"/>
      <c r="Z76" s="774"/>
      <c r="AA76" s="774"/>
      <c r="AB76" s="774"/>
      <c r="AC76" s="774"/>
      <c r="AD76" s="820"/>
      <c r="AE76" s="313">
        <f t="shared" si="1"/>
        <v>0</v>
      </c>
    </row>
    <row r="77" spans="1:31" ht="19.5" thickBot="1">
      <c r="A77" s="398">
        <v>66</v>
      </c>
      <c r="I77" s="136"/>
      <c r="J77" s="137">
        <v>2221</v>
      </c>
      <c r="K77" s="139" t="s">
        <v>1456</v>
      </c>
      <c r="L77" s="812"/>
      <c r="M77" s="449"/>
      <c r="N77" s="245"/>
      <c r="O77" s="245"/>
      <c r="P77" s="476">
        <f t="shared" ref="P77:P82" si="11">M77+N77+O77</f>
        <v>0</v>
      </c>
      <c r="Q77" s="243" t="str">
        <f t="shared" si="10"/>
        <v/>
      </c>
      <c r="R77" s="244"/>
      <c r="S77" s="423"/>
      <c r="T77" s="252"/>
      <c r="U77" s="315">
        <f t="shared" ref="U77:U82" si="12">P77</f>
        <v>0</v>
      </c>
      <c r="V77" s="424">
        <f t="shared" ref="V77:V82" si="13">S77+T77-U77</f>
        <v>0</v>
      </c>
      <c r="W77" s="244"/>
      <c r="X77" s="771"/>
      <c r="Y77" s="775"/>
      <c r="Z77" s="775"/>
      <c r="AA77" s="775"/>
      <c r="AB77" s="775"/>
      <c r="AC77" s="775"/>
      <c r="AD77" s="819"/>
      <c r="AE77" s="313">
        <f t="shared" si="1"/>
        <v>0</v>
      </c>
    </row>
    <row r="78" spans="1:31" ht="19.5" thickBot="1">
      <c r="A78" s="398">
        <v>67</v>
      </c>
      <c r="I78" s="136"/>
      <c r="J78" s="142">
        <v>2224</v>
      </c>
      <c r="K78" s="141" t="s">
        <v>236</v>
      </c>
      <c r="L78" s="812"/>
      <c r="M78" s="449"/>
      <c r="N78" s="245"/>
      <c r="O78" s="245"/>
      <c r="P78" s="476">
        <f t="shared" si="11"/>
        <v>0</v>
      </c>
      <c r="Q78" s="243" t="str">
        <f t="shared" si="10"/>
        <v/>
      </c>
      <c r="R78" s="244"/>
      <c r="S78" s="423"/>
      <c r="T78" s="252"/>
      <c r="U78" s="315">
        <f t="shared" si="12"/>
        <v>0</v>
      </c>
      <c r="V78" s="424">
        <f t="shared" si="13"/>
        <v>0</v>
      </c>
      <c r="W78" s="244"/>
      <c r="X78" s="771"/>
      <c r="Y78" s="775"/>
      <c r="Z78" s="775"/>
      <c r="AA78" s="775"/>
      <c r="AB78" s="775"/>
      <c r="AC78" s="775"/>
      <c r="AD78" s="819"/>
      <c r="AE78" s="313">
        <f t="shared" si="1"/>
        <v>0</v>
      </c>
    </row>
    <row r="79" spans="1:31" ht="19.5" thickBot="1">
      <c r="A79" s="398">
        <v>68</v>
      </c>
      <c r="I79" s="794">
        <v>2500</v>
      </c>
      <c r="J79" s="961" t="s">
        <v>237</v>
      </c>
      <c r="K79" s="961"/>
      <c r="L79" s="795"/>
      <c r="M79" s="798"/>
      <c r="N79" s="799"/>
      <c r="O79" s="799"/>
      <c r="P79" s="800">
        <f t="shared" si="11"/>
        <v>0</v>
      </c>
      <c r="Q79" s="243">
        <f t="shared" si="10"/>
        <v>0</v>
      </c>
      <c r="R79" s="244"/>
      <c r="S79" s="428"/>
      <c r="T79" s="254"/>
      <c r="U79" s="315">
        <f t="shared" si="12"/>
        <v>0</v>
      </c>
      <c r="V79" s="424">
        <f t="shared" si="13"/>
        <v>0</v>
      </c>
      <c r="W79" s="244"/>
      <c r="X79" s="773"/>
      <c r="Y79" s="774"/>
      <c r="Z79" s="775"/>
      <c r="AA79" s="775"/>
      <c r="AB79" s="774"/>
      <c r="AC79" s="775"/>
      <c r="AD79" s="819"/>
      <c r="AE79" s="313">
        <f t="shared" si="1"/>
        <v>0</v>
      </c>
    </row>
    <row r="80" spans="1:31" ht="34.5" customHeight="1" thickBot="1">
      <c r="A80" s="398">
        <v>69</v>
      </c>
      <c r="I80" s="794">
        <v>2600</v>
      </c>
      <c r="J80" s="964" t="s">
        <v>238</v>
      </c>
      <c r="K80" s="978"/>
      <c r="L80" s="795"/>
      <c r="M80" s="798"/>
      <c r="N80" s="799"/>
      <c r="O80" s="799"/>
      <c r="P80" s="800">
        <f t="shared" si="11"/>
        <v>0</v>
      </c>
      <c r="Q80" s="243">
        <f t="shared" si="10"/>
        <v>0</v>
      </c>
      <c r="R80" s="244"/>
      <c r="S80" s="428"/>
      <c r="T80" s="254"/>
      <c r="U80" s="315">
        <f t="shared" si="12"/>
        <v>0</v>
      </c>
      <c r="V80" s="424">
        <f t="shared" si="13"/>
        <v>0</v>
      </c>
      <c r="W80" s="244"/>
      <c r="X80" s="773"/>
      <c r="Y80" s="774"/>
      <c r="Z80" s="775"/>
      <c r="AA80" s="775"/>
      <c r="AB80" s="774"/>
      <c r="AC80" s="775"/>
      <c r="AD80" s="819"/>
      <c r="AE80" s="313">
        <f t="shared" si="1"/>
        <v>0</v>
      </c>
    </row>
    <row r="81" spans="1:31" ht="33.75" customHeight="1" thickBot="1">
      <c r="A81" s="398">
        <v>70</v>
      </c>
      <c r="I81" s="794">
        <v>2700</v>
      </c>
      <c r="J81" s="964" t="s">
        <v>239</v>
      </c>
      <c r="K81" s="978"/>
      <c r="L81" s="795"/>
      <c r="M81" s="798"/>
      <c r="N81" s="799"/>
      <c r="O81" s="799"/>
      <c r="P81" s="800">
        <f t="shared" si="11"/>
        <v>0</v>
      </c>
      <c r="Q81" s="243">
        <f t="shared" si="10"/>
        <v>0</v>
      </c>
      <c r="R81" s="244"/>
      <c r="S81" s="428"/>
      <c r="T81" s="254"/>
      <c r="U81" s="315">
        <f t="shared" si="12"/>
        <v>0</v>
      </c>
      <c r="V81" s="424">
        <f t="shared" si="13"/>
        <v>0</v>
      </c>
      <c r="W81" s="244"/>
      <c r="X81" s="773"/>
      <c r="Y81" s="774"/>
      <c r="Z81" s="775"/>
      <c r="AA81" s="775"/>
      <c r="AB81" s="774"/>
      <c r="AC81" s="775"/>
      <c r="AD81" s="819"/>
      <c r="AE81" s="313">
        <f t="shared" si="1"/>
        <v>0</v>
      </c>
    </row>
    <row r="82" spans="1:31" ht="35.25" customHeight="1" thickBot="1">
      <c r="A82" s="398">
        <v>71</v>
      </c>
      <c r="I82" s="794">
        <v>2800</v>
      </c>
      <c r="J82" s="964" t="s">
        <v>1704</v>
      </c>
      <c r="K82" s="978"/>
      <c r="L82" s="795"/>
      <c r="M82" s="798"/>
      <c r="N82" s="799"/>
      <c r="O82" s="799"/>
      <c r="P82" s="800">
        <f t="shared" si="11"/>
        <v>0</v>
      </c>
      <c r="Q82" s="243">
        <f t="shared" si="10"/>
        <v>0</v>
      </c>
      <c r="R82" s="244"/>
      <c r="S82" s="428"/>
      <c r="T82" s="254"/>
      <c r="U82" s="315">
        <f t="shared" si="12"/>
        <v>0</v>
      </c>
      <c r="V82" s="424">
        <f t="shared" si="13"/>
        <v>0</v>
      </c>
      <c r="W82" s="244"/>
      <c r="X82" s="773"/>
      <c r="Y82" s="774"/>
      <c r="Z82" s="775"/>
      <c r="AA82" s="775"/>
      <c r="AB82" s="774"/>
      <c r="AC82" s="775"/>
      <c r="AD82" s="819"/>
      <c r="AE82" s="313">
        <f t="shared" si="1"/>
        <v>0</v>
      </c>
    </row>
    <row r="83" spans="1:31" ht="35.25" customHeight="1" thickBot="1">
      <c r="A83" s="398">
        <v>72</v>
      </c>
      <c r="I83" s="794">
        <v>2900</v>
      </c>
      <c r="J83" s="960" t="s">
        <v>240</v>
      </c>
      <c r="K83" s="970"/>
      <c r="L83" s="795"/>
      <c r="M83" s="796">
        <f>SUM(M84:M91)</f>
        <v>0</v>
      </c>
      <c r="N83" s="797">
        <f>SUM(N84:N91)</f>
        <v>0</v>
      </c>
      <c r="O83" s="797">
        <f>SUM(O84:O91)</f>
        <v>0</v>
      </c>
      <c r="P83" s="797">
        <f>SUM(P84:P91)</f>
        <v>0</v>
      </c>
      <c r="Q83" s="243">
        <f t="shared" si="10"/>
        <v>0</v>
      </c>
      <c r="R83" s="244"/>
      <c r="S83" s="316">
        <f>SUM(S84:S91)</f>
        <v>0</v>
      </c>
      <c r="T83" s="317">
        <f>SUM(T84:T91)</f>
        <v>0</v>
      </c>
      <c r="U83" s="425">
        <f>SUM(U84:U91)</f>
        <v>0</v>
      </c>
      <c r="V83" s="426">
        <f>SUM(V84:V91)</f>
        <v>0</v>
      </c>
      <c r="W83" s="244"/>
      <c r="X83" s="773"/>
      <c r="Y83" s="774"/>
      <c r="Z83" s="774"/>
      <c r="AA83" s="774"/>
      <c r="AB83" s="774"/>
      <c r="AC83" s="774"/>
      <c r="AD83" s="820"/>
      <c r="AE83" s="313">
        <f t="shared" si="1"/>
        <v>0</v>
      </c>
    </row>
    <row r="84" spans="1:31" ht="35.25" customHeight="1" thickBot="1">
      <c r="A84" s="398">
        <v>73</v>
      </c>
      <c r="I84" s="172"/>
      <c r="J84" s="144">
        <v>2910</v>
      </c>
      <c r="K84" s="319" t="s">
        <v>1741</v>
      </c>
      <c r="L84" s="812"/>
      <c r="M84" s="449"/>
      <c r="N84" s="245"/>
      <c r="O84" s="245"/>
      <c r="P84" s="476">
        <f>M84+N84+O84</f>
        <v>0</v>
      </c>
      <c r="Q84" s="243" t="str">
        <f t="shared" si="10"/>
        <v/>
      </c>
      <c r="R84" s="244"/>
      <c r="S84" s="423"/>
      <c r="T84" s="252"/>
      <c r="U84" s="315">
        <f>P84</f>
        <v>0</v>
      </c>
      <c r="V84" s="424">
        <f>S84+T84-U84</f>
        <v>0</v>
      </c>
      <c r="W84" s="244"/>
      <c r="X84" s="771"/>
      <c r="Y84" s="775"/>
      <c r="Z84" s="775"/>
      <c r="AA84" s="775"/>
      <c r="AB84" s="775"/>
      <c r="AC84" s="775"/>
      <c r="AD84" s="819"/>
      <c r="AE84" s="313">
        <f>AA84-AB84-AC84-AD84</f>
        <v>0</v>
      </c>
    </row>
    <row r="85" spans="1:31" ht="35.25" customHeight="1" thickBot="1">
      <c r="A85" s="398">
        <v>74</v>
      </c>
      <c r="I85" s="172"/>
      <c r="J85" s="144">
        <v>2920</v>
      </c>
      <c r="K85" s="319" t="s">
        <v>241</v>
      </c>
      <c r="L85" s="812"/>
      <c r="M85" s="449"/>
      <c r="N85" s="245"/>
      <c r="O85" s="245"/>
      <c r="P85" s="476">
        <f t="shared" ref="P85:P91" si="14">M85+N85+O85</f>
        <v>0</v>
      </c>
      <c r="Q85" s="243" t="str">
        <f t="shared" si="10"/>
        <v/>
      </c>
      <c r="R85" s="244"/>
      <c r="S85" s="423"/>
      <c r="T85" s="252"/>
      <c r="U85" s="315">
        <f t="shared" ref="U85:U91" si="15">P85</f>
        <v>0</v>
      </c>
      <c r="V85" s="424">
        <f t="shared" ref="V85:V91" si="16">S85+T85-U85</f>
        <v>0</v>
      </c>
      <c r="W85" s="244"/>
      <c r="X85" s="771"/>
      <c r="Y85" s="775"/>
      <c r="Z85" s="775"/>
      <c r="AA85" s="775"/>
      <c r="AB85" s="775"/>
      <c r="AC85" s="775"/>
      <c r="AD85" s="819"/>
      <c r="AE85" s="313">
        <f t="shared" si="1"/>
        <v>0</v>
      </c>
    </row>
    <row r="86" spans="1:31" ht="32.25" thickBot="1">
      <c r="A86" s="398">
        <v>75</v>
      </c>
      <c r="I86" s="172"/>
      <c r="J86" s="168">
        <v>2969</v>
      </c>
      <c r="K86" s="320" t="s">
        <v>242</v>
      </c>
      <c r="L86" s="812"/>
      <c r="M86" s="449"/>
      <c r="N86" s="245"/>
      <c r="O86" s="245"/>
      <c r="P86" s="476">
        <f t="shared" si="14"/>
        <v>0</v>
      </c>
      <c r="Q86" s="243" t="str">
        <f t="shared" si="10"/>
        <v/>
      </c>
      <c r="R86" s="244"/>
      <c r="S86" s="423"/>
      <c r="T86" s="252"/>
      <c r="U86" s="315">
        <f t="shared" si="15"/>
        <v>0</v>
      </c>
      <c r="V86" s="424">
        <f t="shared" si="16"/>
        <v>0</v>
      </c>
      <c r="W86" s="244"/>
      <c r="X86" s="771"/>
      <c r="Y86" s="775"/>
      <c r="Z86" s="775"/>
      <c r="AA86" s="775"/>
      <c r="AB86" s="775"/>
      <c r="AC86" s="775"/>
      <c r="AD86" s="819"/>
      <c r="AE86" s="313">
        <f t="shared" si="1"/>
        <v>0</v>
      </c>
    </row>
    <row r="87" spans="1:31" ht="32.25" thickBot="1">
      <c r="A87" s="398">
        <v>76</v>
      </c>
      <c r="I87" s="172"/>
      <c r="J87" s="168">
        <v>2970</v>
      </c>
      <c r="K87" s="320" t="s">
        <v>243</v>
      </c>
      <c r="L87" s="812"/>
      <c r="M87" s="449"/>
      <c r="N87" s="245"/>
      <c r="O87" s="245"/>
      <c r="P87" s="476">
        <f t="shared" si="14"/>
        <v>0</v>
      </c>
      <c r="Q87" s="243" t="str">
        <f t="shared" si="10"/>
        <v/>
      </c>
      <c r="R87" s="244"/>
      <c r="S87" s="423"/>
      <c r="T87" s="252"/>
      <c r="U87" s="315">
        <f t="shared" si="15"/>
        <v>0</v>
      </c>
      <c r="V87" s="424">
        <f t="shared" si="16"/>
        <v>0</v>
      </c>
      <c r="W87" s="244"/>
      <c r="X87" s="771"/>
      <c r="Y87" s="775"/>
      <c r="Z87" s="775"/>
      <c r="AA87" s="775"/>
      <c r="AB87" s="775"/>
      <c r="AC87" s="775"/>
      <c r="AD87" s="819"/>
      <c r="AE87" s="313">
        <f t="shared" si="1"/>
        <v>0</v>
      </c>
    </row>
    <row r="88" spans="1:31" ht="32.25" thickBot="1">
      <c r="A88" s="398">
        <v>77</v>
      </c>
      <c r="I88" s="172"/>
      <c r="J88" s="166">
        <v>2989</v>
      </c>
      <c r="K88" s="321" t="s">
        <v>244</v>
      </c>
      <c r="L88" s="812"/>
      <c r="M88" s="449"/>
      <c r="N88" s="245"/>
      <c r="O88" s="245"/>
      <c r="P88" s="476">
        <f t="shared" si="14"/>
        <v>0</v>
      </c>
      <c r="Q88" s="243" t="str">
        <f t="shared" si="10"/>
        <v/>
      </c>
      <c r="R88" s="244"/>
      <c r="S88" s="423"/>
      <c r="T88" s="252"/>
      <c r="U88" s="315">
        <f t="shared" si="15"/>
        <v>0</v>
      </c>
      <c r="V88" s="424">
        <f t="shared" si="16"/>
        <v>0</v>
      </c>
      <c r="W88" s="244"/>
      <c r="X88" s="771"/>
      <c r="Y88" s="775"/>
      <c r="Z88" s="775"/>
      <c r="AA88" s="775"/>
      <c r="AB88" s="775"/>
      <c r="AC88" s="775"/>
      <c r="AD88" s="819"/>
      <c r="AE88" s="313">
        <f t="shared" si="1"/>
        <v>0</v>
      </c>
    </row>
    <row r="89" spans="1:31" ht="32.25" thickBot="1">
      <c r="A89" s="398">
        <v>78</v>
      </c>
      <c r="I89" s="136"/>
      <c r="J89" s="137">
        <v>2990</v>
      </c>
      <c r="K89" s="322" t="s">
        <v>1722</v>
      </c>
      <c r="L89" s="812"/>
      <c r="M89" s="449"/>
      <c r="N89" s="245"/>
      <c r="O89" s="245"/>
      <c r="P89" s="476">
        <f>M89+N89+O89</f>
        <v>0</v>
      </c>
      <c r="Q89" s="243" t="str">
        <f t="shared" si="10"/>
        <v/>
      </c>
      <c r="R89" s="244"/>
      <c r="S89" s="423"/>
      <c r="T89" s="252"/>
      <c r="U89" s="315">
        <f>P89</f>
        <v>0</v>
      </c>
      <c r="V89" s="424">
        <f>S89+T89-U89</f>
        <v>0</v>
      </c>
      <c r="W89" s="244"/>
      <c r="X89" s="771"/>
      <c r="Y89" s="775"/>
      <c r="Z89" s="775"/>
      <c r="AA89" s="775"/>
      <c r="AB89" s="775"/>
      <c r="AC89" s="775"/>
      <c r="AD89" s="819"/>
      <c r="AE89" s="313">
        <f>AA89-AB89-AC89-AD89</f>
        <v>0</v>
      </c>
    </row>
    <row r="90" spans="1:31" ht="19.5" thickBot="1">
      <c r="A90" s="398">
        <v>79</v>
      </c>
      <c r="I90" s="136"/>
      <c r="J90" s="137">
        <v>2991</v>
      </c>
      <c r="K90" s="322" t="s">
        <v>245</v>
      </c>
      <c r="L90" s="812"/>
      <c r="M90" s="449"/>
      <c r="N90" s="245"/>
      <c r="O90" s="245"/>
      <c r="P90" s="476">
        <f t="shared" si="14"/>
        <v>0</v>
      </c>
      <c r="Q90" s="243" t="str">
        <f t="shared" si="10"/>
        <v/>
      </c>
      <c r="R90" s="244"/>
      <c r="S90" s="423"/>
      <c r="T90" s="252"/>
      <c r="U90" s="315">
        <f t="shared" si="15"/>
        <v>0</v>
      </c>
      <c r="V90" s="424">
        <f t="shared" si="16"/>
        <v>0</v>
      </c>
      <c r="W90" s="244"/>
      <c r="X90" s="771"/>
      <c r="Y90" s="775"/>
      <c r="Z90" s="775"/>
      <c r="AA90" s="775"/>
      <c r="AB90" s="775"/>
      <c r="AC90" s="775"/>
      <c r="AD90" s="819"/>
      <c r="AE90" s="313">
        <f t="shared" si="1"/>
        <v>0</v>
      </c>
    </row>
    <row r="91" spans="1:31" ht="35.25" customHeight="1" thickBot="1">
      <c r="A91" s="398">
        <v>80</v>
      </c>
      <c r="I91" s="136"/>
      <c r="J91" s="142">
        <v>2992</v>
      </c>
      <c r="K91" s="154" t="s">
        <v>246</v>
      </c>
      <c r="L91" s="812"/>
      <c r="M91" s="449"/>
      <c r="N91" s="245"/>
      <c r="O91" s="245"/>
      <c r="P91" s="476">
        <f t="shared" si="14"/>
        <v>0</v>
      </c>
      <c r="Q91" s="243" t="str">
        <f t="shared" si="10"/>
        <v/>
      </c>
      <c r="R91" s="244"/>
      <c r="S91" s="423"/>
      <c r="T91" s="252"/>
      <c r="U91" s="315">
        <f t="shared" si="15"/>
        <v>0</v>
      </c>
      <c r="V91" s="424">
        <f t="shared" si="16"/>
        <v>0</v>
      </c>
      <c r="W91" s="244"/>
      <c r="X91" s="771"/>
      <c r="Y91" s="775"/>
      <c r="Z91" s="775"/>
      <c r="AA91" s="775"/>
      <c r="AB91" s="775"/>
      <c r="AC91" s="775"/>
      <c r="AD91" s="819"/>
      <c r="AE91" s="313">
        <f t="shared" si="1"/>
        <v>0</v>
      </c>
    </row>
    <row r="92" spans="1:31" ht="18.75" customHeight="1" thickBot="1">
      <c r="A92" s="398">
        <v>81</v>
      </c>
      <c r="I92" s="794">
        <v>3300</v>
      </c>
      <c r="J92" s="960" t="s">
        <v>1763</v>
      </c>
      <c r="K92" s="960"/>
      <c r="L92" s="795"/>
      <c r="M92" s="781">
        <v>0</v>
      </c>
      <c r="N92" s="781">
        <v>0</v>
      </c>
      <c r="O92" s="781">
        <v>0</v>
      </c>
      <c r="P92" s="797">
        <f>SUM(P93:P97)</f>
        <v>0</v>
      </c>
      <c r="Q92" s="243">
        <f t="shared" si="10"/>
        <v>0</v>
      </c>
      <c r="R92" s="244"/>
      <c r="S92" s="773"/>
      <c r="T92" s="774"/>
      <c r="U92" s="774"/>
      <c r="V92" s="820"/>
      <c r="W92" s="244"/>
      <c r="X92" s="773"/>
      <c r="Y92" s="774"/>
      <c r="Z92" s="774"/>
      <c r="AA92" s="774"/>
      <c r="AB92" s="774"/>
      <c r="AC92" s="774"/>
      <c r="AD92" s="820"/>
      <c r="AE92" s="313">
        <f t="shared" si="1"/>
        <v>0</v>
      </c>
    </row>
    <row r="93" spans="1:31" ht="19.5" thickBot="1">
      <c r="A93" s="398">
        <v>82</v>
      </c>
      <c r="I93" s="143"/>
      <c r="J93" s="144">
        <v>3301</v>
      </c>
      <c r="K93" s="460" t="s">
        <v>247</v>
      </c>
      <c r="L93" s="812"/>
      <c r="M93" s="700">
        <v>0</v>
      </c>
      <c r="N93" s="700">
        <v>0</v>
      </c>
      <c r="O93" s="700">
        <v>0</v>
      </c>
      <c r="P93" s="476">
        <f t="shared" ref="P93:P100" si="17">M93+N93+O93</f>
        <v>0</v>
      </c>
      <c r="Q93" s="243" t="str">
        <f t="shared" si="10"/>
        <v/>
      </c>
      <c r="R93" s="244"/>
      <c r="S93" s="771"/>
      <c r="T93" s="775"/>
      <c r="U93" s="775"/>
      <c r="V93" s="819"/>
      <c r="W93" s="244"/>
      <c r="X93" s="771"/>
      <c r="Y93" s="775"/>
      <c r="Z93" s="775"/>
      <c r="AA93" s="775"/>
      <c r="AB93" s="775"/>
      <c r="AC93" s="775"/>
      <c r="AD93" s="819"/>
      <c r="AE93" s="313">
        <f t="shared" si="1"/>
        <v>0</v>
      </c>
    </row>
    <row r="94" spans="1:31" ht="19.5" thickBot="1">
      <c r="A94" s="398">
        <v>83</v>
      </c>
      <c r="I94" s="143"/>
      <c r="J94" s="168">
        <v>3302</v>
      </c>
      <c r="K94" s="461" t="s">
        <v>1077</v>
      </c>
      <c r="L94" s="812"/>
      <c r="M94" s="700">
        <v>0</v>
      </c>
      <c r="N94" s="700">
        <v>0</v>
      </c>
      <c r="O94" s="700">
        <v>0</v>
      </c>
      <c r="P94" s="476">
        <f t="shared" si="17"/>
        <v>0</v>
      </c>
      <c r="Q94" s="243" t="str">
        <f t="shared" si="10"/>
        <v/>
      </c>
      <c r="R94" s="244"/>
      <c r="S94" s="771"/>
      <c r="T94" s="775"/>
      <c r="U94" s="775"/>
      <c r="V94" s="819"/>
      <c r="W94" s="244"/>
      <c r="X94" s="771"/>
      <c r="Y94" s="775"/>
      <c r="Z94" s="775"/>
      <c r="AA94" s="775"/>
      <c r="AB94" s="775"/>
      <c r="AC94" s="775"/>
      <c r="AD94" s="819"/>
      <c r="AE94" s="313">
        <f t="shared" si="1"/>
        <v>0</v>
      </c>
    </row>
    <row r="95" spans="1:31" ht="19.5" thickBot="1">
      <c r="A95" s="398">
        <v>84</v>
      </c>
      <c r="I95" s="143"/>
      <c r="J95" s="166">
        <v>3304</v>
      </c>
      <c r="K95" s="462" t="s">
        <v>249</v>
      </c>
      <c r="L95" s="812"/>
      <c r="M95" s="700">
        <v>0</v>
      </c>
      <c r="N95" s="700">
        <v>0</v>
      </c>
      <c r="O95" s="700">
        <v>0</v>
      </c>
      <c r="P95" s="476">
        <f t="shared" si="17"/>
        <v>0</v>
      </c>
      <c r="Q95" s="243" t="str">
        <f t="shared" si="10"/>
        <v/>
      </c>
      <c r="R95" s="244"/>
      <c r="S95" s="771"/>
      <c r="T95" s="775"/>
      <c r="U95" s="775"/>
      <c r="V95" s="819"/>
      <c r="W95" s="244"/>
      <c r="X95" s="771"/>
      <c r="Y95" s="775"/>
      <c r="Z95" s="775"/>
      <c r="AA95" s="775"/>
      <c r="AB95" s="775"/>
      <c r="AC95" s="775"/>
      <c r="AD95" s="819"/>
      <c r="AE95" s="313">
        <f t="shared" si="1"/>
        <v>0</v>
      </c>
    </row>
    <row r="96" spans="1:31" ht="35.25" customHeight="1" thickBot="1">
      <c r="A96" s="398">
        <v>85</v>
      </c>
      <c r="I96" s="143"/>
      <c r="J96" s="142">
        <v>3306</v>
      </c>
      <c r="K96" s="463" t="s">
        <v>1705</v>
      </c>
      <c r="L96" s="812"/>
      <c r="M96" s="700">
        <v>0</v>
      </c>
      <c r="N96" s="700">
        <v>0</v>
      </c>
      <c r="O96" s="700">
        <v>0</v>
      </c>
      <c r="P96" s="476">
        <f t="shared" si="17"/>
        <v>0</v>
      </c>
      <c r="Q96" s="243" t="str">
        <f t="shared" si="10"/>
        <v/>
      </c>
      <c r="R96" s="244"/>
      <c r="S96" s="771"/>
      <c r="T96" s="775"/>
      <c r="U96" s="775"/>
      <c r="V96" s="819"/>
      <c r="W96" s="244"/>
      <c r="X96" s="771"/>
      <c r="Y96" s="775"/>
      <c r="Z96" s="775"/>
      <c r="AA96" s="775"/>
      <c r="AB96" s="775"/>
      <c r="AC96" s="775"/>
      <c r="AD96" s="819"/>
      <c r="AE96" s="313">
        <f t="shared" si="1"/>
        <v>0</v>
      </c>
    </row>
    <row r="97" spans="1:31" ht="32.25" thickBot="1">
      <c r="A97" s="398">
        <v>86</v>
      </c>
      <c r="I97" s="143"/>
      <c r="J97" s="142">
        <v>3307</v>
      </c>
      <c r="K97" s="463" t="s">
        <v>1806</v>
      </c>
      <c r="L97" s="812"/>
      <c r="M97" s="700">
        <v>0</v>
      </c>
      <c r="N97" s="700">
        <v>0</v>
      </c>
      <c r="O97" s="700">
        <v>0</v>
      </c>
      <c r="P97" s="476">
        <f t="shared" si="17"/>
        <v>0</v>
      </c>
      <c r="Q97" s="243" t="str">
        <f t="shared" ref="Q97:Q128" si="18">(IF($E97&lt;&gt;0,$J$2,IF($I97&lt;&gt;0,$J$2,"")))</f>
        <v/>
      </c>
      <c r="R97" s="244"/>
      <c r="S97" s="771"/>
      <c r="T97" s="775"/>
      <c r="U97" s="775"/>
      <c r="V97" s="819"/>
      <c r="W97" s="244"/>
      <c r="X97" s="771"/>
      <c r="Y97" s="775"/>
      <c r="Z97" s="775"/>
      <c r="AA97" s="775"/>
      <c r="AB97" s="775"/>
      <c r="AC97" s="775"/>
      <c r="AD97" s="819"/>
      <c r="AE97" s="313">
        <f t="shared" ref="AE97:AE141" si="19">AA97-AB97-AC97-AD97</f>
        <v>0</v>
      </c>
    </row>
    <row r="98" spans="1:31" ht="19.5" thickBot="1">
      <c r="A98" s="398">
        <v>87</v>
      </c>
      <c r="I98" s="794">
        <v>3900</v>
      </c>
      <c r="J98" s="961" t="s">
        <v>250</v>
      </c>
      <c r="K98" s="962"/>
      <c r="L98" s="795"/>
      <c r="M98" s="781">
        <v>0</v>
      </c>
      <c r="N98" s="781">
        <v>0</v>
      </c>
      <c r="O98" s="781">
        <v>0</v>
      </c>
      <c r="P98" s="800">
        <f t="shared" si="17"/>
        <v>0</v>
      </c>
      <c r="Q98" s="243">
        <f t="shared" si="18"/>
        <v>0</v>
      </c>
      <c r="R98" s="244"/>
      <c r="S98" s="428"/>
      <c r="T98" s="254"/>
      <c r="U98" s="317">
        <f t="shared" ref="U98:U141" si="20">P98</f>
        <v>0</v>
      </c>
      <c r="V98" s="424">
        <f>S98+T98-U98</f>
        <v>0</v>
      </c>
      <c r="W98" s="244"/>
      <c r="X98" s="428"/>
      <c r="Y98" s="254"/>
      <c r="Z98" s="429">
        <f>+IF(+(S98+T98)&gt;=P98,+T98,+(+P98-S98))</f>
        <v>0</v>
      </c>
      <c r="AA98" s="315">
        <f>X98+Y98-Z98</f>
        <v>0</v>
      </c>
      <c r="AB98" s="254"/>
      <c r="AC98" s="254"/>
      <c r="AD98" s="253"/>
      <c r="AE98" s="313">
        <f t="shared" si="19"/>
        <v>0</v>
      </c>
    </row>
    <row r="99" spans="1:31" ht="19.5" thickBot="1">
      <c r="A99" s="398">
        <v>88</v>
      </c>
      <c r="I99" s="794">
        <v>4000</v>
      </c>
      <c r="J99" s="963" t="s">
        <v>251</v>
      </c>
      <c r="K99" s="963"/>
      <c r="L99" s="795"/>
      <c r="M99" s="798"/>
      <c r="N99" s="799"/>
      <c r="O99" s="799"/>
      <c r="P99" s="800">
        <f t="shared" si="17"/>
        <v>0</v>
      </c>
      <c r="Q99" s="243">
        <f t="shared" si="18"/>
        <v>0</v>
      </c>
      <c r="R99" s="244"/>
      <c r="S99" s="428"/>
      <c r="T99" s="254"/>
      <c r="U99" s="317">
        <f t="shared" si="20"/>
        <v>0</v>
      </c>
      <c r="V99" s="424">
        <f>S99+T99-U99</f>
        <v>0</v>
      </c>
      <c r="W99" s="244"/>
      <c r="X99" s="773"/>
      <c r="Y99" s="774"/>
      <c r="Z99" s="774"/>
      <c r="AA99" s="775"/>
      <c r="AB99" s="774"/>
      <c r="AC99" s="774"/>
      <c r="AD99" s="819"/>
      <c r="AE99" s="313">
        <f t="shared" si="19"/>
        <v>0</v>
      </c>
    </row>
    <row r="100" spans="1:31" ht="19.5" thickBot="1">
      <c r="A100" s="398">
        <v>89</v>
      </c>
      <c r="I100" s="794">
        <v>4100</v>
      </c>
      <c r="J100" s="963" t="s">
        <v>252</v>
      </c>
      <c r="K100" s="963"/>
      <c r="L100" s="795"/>
      <c r="M100" s="781">
        <v>0</v>
      </c>
      <c r="N100" s="781">
        <v>0</v>
      </c>
      <c r="O100" s="781">
        <v>0</v>
      </c>
      <c r="P100" s="800">
        <f t="shared" si="17"/>
        <v>0</v>
      </c>
      <c r="Q100" s="243">
        <f t="shared" si="18"/>
        <v>0</v>
      </c>
      <c r="R100" s="244"/>
      <c r="S100" s="773"/>
      <c r="T100" s="774"/>
      <c r="U100" s="774"/>
      <c r="V100" s="820"/>
      <c r="W100" s="244"/>
      <c r="X100" s="773"/>
      <c r="Y100" s="774"/>
      <c r="Z100" s="774"/>
      <c r="AA100" s="774"/>
      <c r="AB100" s="774"/>
      <c r="AC100" s="774"/>
      <c r="AD100" s="820"/>
      <c r="AE100" s="313">
        <f t="shared" si="19"/>
        <v>0</v>
      </c>
    </row>
    <row r="101" spans="1:31" ht="19.5" thickBot="1">
      <c r="A101" s="398">
        <v>90</v>
      </c>
      <c r="I101" s="794">
        <v>4200</v>
      </c>
      <c r="J101" s="960" t="s">
        <v>253</v>
      </c>
      <c r="K101" s="970"/>
      <c r="L101" s="795"/>
      <c r="M101" s="796">
        <f>SUM(M102:M107)</f>
        <v>0</v>
      </c>
      <c r="N101" s="797">
        <f>SUM(N102:N107)</f>
        <v>0</v>
      </c>
      <c r="O101" s="797">
        <f>SUM(O102:O107)</f>
        <v>0</v>
      </c>
      <c r="P101" s="797">
        <f>SUM(P102:P107)</f>
        <v>0</v>
      </c>
      <c r="Q101" s="243">
        <f t="shared" si="18"/>
        <v>0</v>
      </c>
      <c r="R101" s="244"/>
      <c r="S101" s="316">
        <f>SUM(S102:S107)</f>
        <v>0</v>
      </c>
      <c r="T101" s="317">
        <f>SUM(T102:T107)</f>
        <v>0</v>
      </c>
      <c r="U101" s="425">
        <f>SUM(U102:U107)</f>
        <v>0</v>
      </c>
      <c r="V101" s="426">
        <f>SUM(V102:V107)</f>
        <v>0</v>
      </c>
      <c r="W101" s="244"/>
      <c r="X101" s="316">
        <f t="shared" ref="X101:AD101" si="21">SUM(X102:X107)</f>
        <v>0</v>
      </c>
      <c r="Y101" s="317">
        <f t="shared" si="21"/>
        <v>0</v>
      </c>
      <c r="Z101" s="317">
        <f t="shared" si="21"/>
        <v>0</v>
      </c>
      <c r="AA101" s="317">
        <f t="shared" si="21"/>
        <v>0</v>
      </c>
      <c r="AB101" s="317">
        <f t="shared" si="21"/>
        <v>0</v>
      </c>
      <c r="AC101" s="317">
        <f t="shared" si="21"/>
        <v>0</v>
      </c>
      <c r="AD101" s="426">
        <f t="shared" si="21"/>
        <v>0</v>
      </c>
      <c r="AE101" s="313">
        <f t="shared" si="19"/>
        <v>0</v>
      </c>
    </row>
    <row r="102" spans="1:31" ht="19.5" thickBot="1">
      <c r="A102" s="398">
        <v>91</v>
      </c>
      <c r="I102" s="173"/>
      <c r="J102" s="144">
        <v>4201</v>
      </c>
      <c r="K102" s="138" t="s">
        <v>254</v>
      </c>
      <c r="L102" s="812"/>
      <c r="M102" s="449"/>
      <c r="N102" s="245"/>
      <c r="O102" s="245"/>
      <c r="P102" s="476">
        <f t="shared" ref="P102:P107" si="22">M102+N102+O102</f>
        <v>0</v>
      </c>
      <c r="Q102" s="243" t="str">
        <f t="shared" si="18"/>
        <v/>
      </c>
      <c r="R102" s="244"/>
      <c r="S102" s="423"/>
      <c r="T102" s="252"/>
      <c r="U102" s="315">
        <f t="shared" si="20"/>
        <v>0</v>
      </c>
      <c r="V102" s="424">
        <f t="shared" ref="V102:V107" si="23">S102+T102-U102</f>
        <v>0</v>
      </c>
      <c r="W102" s="244"/>
      <c r="X102" s="423"/>
      <c r="Y102" s="252"/>
      <c r="Z102" s="429">
        <f t="shared" ref="Z102:Z107" si="24">+IF(+(S102+T102)&gt;=P102,+T102,+(+P102-S102))</f>
        <v>0</v>
      </c>
      <c r="AA102" s="315">
        <f t="shared" ref="AA102:AA107" si="25">X102+Y102-Z102</f>
        <v>0</v>
      </c>
      <c r="AB102" s="252"/>
      <c r="AC102" s="252"/>
      <c r="AD102" s="253"/>
      <c r="AE102" s="313">
        <f t="shared" si="19"/>
        <v>0</v>
      </c>
    </row>
    <row r="103" spans="1:31" ht="19.5" thickBot="1">
      <c r="A103" s="398">
        <v>92</v>
      </c>
      <c r="I103" s="173"/>
      <c r="J103" s="137">
        <v>4202</v>
      </c>
      <c r="K103" s="139" t="s">
        <v>255</v>
      </c>
      <c r="L103" s="812"/>
      <c r="M103" s="449"/>
      <c r="N103" s="245"/>
      <c r="O103" s="245"/>
      <c r="P103" s="476">
        <f t="shared" si="22"/>
        <v>0</v>
      </c>
      <c r="Q103" s="243" t="str">
        <f t="shared" si="18"/>
        <v/>
      </c>
      <c r="R103" s="244"/>
      <c r="S103" s="423"/>
      <c r="T103" s="252"/>
      <c r="U103" s="315">
        <f t="shared" si="20"/>
        <v>0</v>
      </c>
      <c r="V103" s="424">
        <f t="shared" si="23"/>
        <v>0</v>
      </c>
      <c r="W103" s="244"/>
      <c r="X103" s="423"/>
      <c r="Y103" s="252"/>
      <c r="Z103" s="429">
        <f t="shared" si="24"/>
        <v>0</v>
      </c>
      <c r="AA103" s="315">
        <f t="shared" si="25"/>
        <v>0</v>
      </c>
      <c r="AB103" s="252"/>
      <c r="AC103" s="252"/>
      <c r="AD103" s="253"/>
      <c r="AE103" s="313">
        <f t="shared" si="19"/>
        <v>0</v>
      </c>
    </row>
    <row r="104" spans="1:31" ht="19.5" thickBot="1">
      <c r="A104" s="398">
        <v>93</v>
      </c>
      <c r="I104" s="173"/>
      <c r="J104" s="137">
        <v>4214</v>
      </c>
      <c r="K104" s="139" t="s">
        <v>256</v>
      </c>
      <c r="L104" s="812"/>
      <c r="M104" s="449"/>
      <c r="N104" s="245"/>
      <c r="O104" s="245"/>
      <c r="P104" s="476">
        <f t="shared" si="22"/>
        <v>0</v>
      </c>
      <c r="Q104" s="243" t="str">
        <f t="shared" si="18"/>
        <v/>
      </c>
      <c r="R104" s="244"/>
      <c r="S104" s="423"/>
      <c r="T104" s="252"/>
      <c r="U104" s="315">
        <f t="shared" si="20"/>
        <v>0</v>
      </c>
      <c r="V104" s="424">
        <f t="shared" si="23"/>
        <v>0</v>
      </c>
      <c r="W104" s="244"/>
      <c r="X104" s="423"/>
      <c r="Y104" s="252"/>
      <c r="Z104" s="429">
        <f t="shared" si="24"/>
        <v>0</v>
      </c>
      <c r="AA104" s="315">
        <f t="shared" si="25"/>
        <v>0</v>
      </c>
      <c r="AB104" s="252"/>
      <c r="AC104" s="252"/>
      <c r="AD104" s="253"/>
      <c r="AE104" s="313">
        <f t="shared" si="19"/>
        <v>0</v>
      </c>
    </row>
    <row r="105" spans="1:31" ht="32.25" thickBot="1">
      <c r="A105" s="398">
        <v>94</v>
      </c>
      <c r="I105" s="173"/>
      <c r="J105" s="137">
        <v>4217</v>
      </c>
      <c r="K105" s="139" t="s">
        <v>257</v>
      </c>
      <c r="L105" s="812"/>
      <c r="M105" s="449"/>
      <c r="N105" s="245"/>
      <c r="O105" s="245"/>
      <c r="P105" s="476">
        <f t="shared" si="22"/>
        <v>0</v>
      </c>
      <c r="Q105" s="243" t="str">
        <f t="shared" si="18"/>
        <v/>
      </c>
      <c r="R105" s="244"/>
      <c r="S105" s="423"/>
      <c r="T105" s="252"/>
      <c r="U105" s="315">
        <f t="shared" si="20"/>
        <v>0</v>
      </c>
      <c r="V105" s="424">
        <f t="shared" si="23"/>
        <v>0</v>
      </c>
      <c r="W105" s="244"/>
      <c r="X105" s="423"/>
      <c r="Y105" s="252"/>
      <c r="Z105" s="429">
        <f t="shared" si="24"/>
        <v>0</v>
      </c>
      <c r="AA105" s="315">
        <f t="shared" si="25"/>
        <v>0</v>
      </c>
      <c r="AB105" s="252"/>
      <c r="AC105" s="252"/>
      <c r="AD105" s="253"/>
      <c r="AE105" s="313">
        <f t="shared" si="19"/>
        <v>0</v>
      </c>
    </row>
    <row r="106" spans="1:31" ht="32.25" thickBot="1">
      <c r="A106" s="398">
        <v>95</v>
      </c>
      <c r="I106" s="173"/>
      <c r="J106" s="137">
        <v>4218</v>
      </c>
      <c r="K106" s="145" t="s">
        <v>258</v>
      </c>
      <c r="L106" s="812"/>
      <c r="M106" s="449"/>
      <c r="N106" s="245"/>
      <c r="O106" s="245"/>
      <c r="P106" s="476">
        <f t="shared" si="22"/>
        <v>0</v>
      </c>
      <c r="Q106" s="243" t="str">
        <f t="shared" si="18"/>
        <v/>
      </c>
      <c r="R106" s="244"/>
      <c r="S106" s="423"/>
      <c r="T106" s="252"/>
      <c r="U106" s="315">
        <f t="shared" si="20"/>
        <v>0</v>
      </c>
      <c r="V106" s="424">
        <f t="shared" si="23"/>
        <v>0</v>
      </c>
      <c r="W106" s="244"/>
      <c r="X106" s="423"/>
      <c r="Y106" s="252"/>
      <c r="Z106" s="429">
        <f t="shared" si="24"/>
        <v>0</v>
      </c>
      <c r="AA106" s="315">
        <f t="shared" si="25"/>
        <v>0</v>
      </c>
      <c r="AB106" s="252"/>
      <c r="AC106" s="252"/>
      <c r="AD106" s="253"/>
      <c r="AE106" s="313">
        <f t="shared" si="19"/>
        <v>0</v>
      </c>
    </row>
    <row r="107" spans="1:31" ht="19.5" thickBot="1">
      <c r="A107" s="398">
        <v>96</v>
      </c>
      <c r="I107" s="173"/>
      <c r="J107" s="137">
        <v>4219</v>
      </c>
      <c r="K107" s="156" t="s">
        <v>259</v>
      </c>
      <c r="L107" s="812"/>
      <c r="M107" s="449"/>
      <c r="N107" s="245"/>
      <c r="O107" s="245"/>
      <c r="P107" s="476">
        <f t="shared" si="22"/>
        <v>0</v>
      </c>
      <c r="Q107" s="243" t="str">
        <f t="shared" si="18"/>
        <v/>
      </c>
      <c r="R107" s="244"/>
      <c r="S107" s="423"/>
      <c r="T107" s="252"/>
      <c r="U107" s="315">
        <f t="shared" si="20"/>
        <v>0</v>
      </c>
      <c r="V107" s="424">
        <f t="shared" si="23"/>
        <v>0</v>
      </c>
      <c r="W107" s="244"/>
      <c r="X107" s="423"/>
      <c r="Y107" s="252"/>
      <c r="Z107" s="429">
        <f t="shared" si="24"/>
        <v>0</v>
      </c>
      <c r="AA107" s="315">
        <f t="shared" si="25"/>
        <v>0</v>
      </c>
      <c r="AB107" s="252"/>
      <c r="AC107" s="252"/>
      <c r="AD107" s="253"/>
      <c r="AE107" s="313">
        <f t="shared" si="19"/>
        <v>0</v>
      </c>
    </row>
    <row r="108" spans="1:31" ht="19.5" thickBot="1">
      <c r="A108" s="398">
        <v>97</v>
      </c>
      <c r="I108" s="794">
        <v>4300</v>
      </c>
      <c r="J108" s="958" t="s">
        <v>1706</v>
      </c>
      <c r="K108" s="958"/>
      <c r="L108" s="795"/>
      <c r="M108" s="796">
        <f>SUM(M109:M111)</f>
        <v>0</v>
      </c>
      <c r="N108" s="797">
        <f>SUM(N109:N111)</f>
        <v>0</v>
      </c>
      <c r="O108" s="797">
        <f>SUM(O109:O111)</f>
        <v>0</v>
      </c>
      <c r="P108" s="797">
        <f>SUM(P109:P111)</f>
        <v>0</v>
      </c>
      <c r="Q108" s="243">
        <f t="shared" si="18"/>
        <v>0</v>
      </c>
      <c r="R108" s="244"/>
      <c r="S108" s="316">
        <f>SUM(S109:S111)</f>
        <v>0</v>
      </c>
      <c r="T108" s="317">
        <f>SUM(T109:T111)</f>
        <v>0</v>
      </c>
      <c r="U108" s="425">
        <f>SUM(U109:U111)</f>
        <v>0</v>
      </c>
      <c r="V108" s="426">
        <f>SUM(V109:V111)</f>
        <v>0</v>
      </c>
      <c r="W108" s="244"/>
      <c r="X108" s="316">
        <f t="shared" ref="X108:AD108" si="26">SUM(X109:X111)</f>
        <v>0</v>
      </c>
      <c r="Y108" s="317">
        <f t="shared" si="26"/>
        <v>0</v>
      </c>
      <c r="Z108" s="317">
        <f t="shared" si="26"/>
        <v>0</v>
      </c>
      <c r="AA108" s="317">
        <f t="shared" si="26"/>
        <v>0</v>
      </c>
      <c r="AB108" s="317">
        <f t="shared" si="26"/>
        <v>0</v>
      </c>
      <c r="AC108" s="317">
        <f t="shared" si="26"/>
        <v>0</v>
      </c>
      <c r="AD108" s="426">
        <f t="shared" si="26"/>
        <v>0</v>
      </c>
      <c r="AE108" s="313">
        <f t="shared" si="19"/>
        <v>0</v>
      </c>
    </row>
    <row r="109" spans="1:31" ht="19.5" thickBot="1">
      <c r="A109" s="398">
        <v>98</v>
      </c>
      <c r="I109" s="173"/>
      <c r="J109" s="144">
        <v>4301</v>
      </c>
      <c r="K109" s="163" t="s">
        <v>260</v>
      </c>
      <c r="L109" s="812"/>
      <c r="M109" s="449"/>
      <c r="N109" s="245"/>
      <c r="O109" s="245"/>
      <c r="P109" s="476">
        <f t="shared" ref="P109:P114" si="27">M109+N109+O109</f>
        <v>0</v>
      </c>
      <c r="Q109" s="243" t="str">
        <f t="shared" si="18"/>
        <v/>
      </c>
      <c r="R109" s="244"/>
      <c r="S109" s="423"/>
      <c r="T109" s="252"/>
      <c r="U109" s="315">
        <f t="shared" si="20"/>
        <v>0</v>
      </c>
      <c r="V109" s="424">
        <f t="shared" ref="V109:V114" si="28">S109+T109-U109</f>
        <v>0</v>
      </c>
      <c r="W109" s="244"/>
      <c r="X109" s="423"/>
      <c r="Y109" s="252"/>
      <c r="Z109" s="429">
        <f t="shared" ref="Z109:Z114" si="29">+IF(+(S109+T109)&gt;=P109,+T109,+(+P109-S109))</f>
        <v>0</v>
      </c>
      <c r="AA109" s="315">
        <f t="shared" ref="AA109:AA114" si="30">X109+Y109-Z109</f>
        <v>0</v>
      </c>
      <c r="AB109" s="252"/>
      <c r="AC109" s="252"/>
      <c r="AD109" s="253"/>
      <c r="AE109" s="313">
        <f t="shared" si="19"/>
        <v>0</v>
      </c>
    </row>
    <row r="110" spans="1:31" ht="19.5" thickBot="1">
      <c r="A110" s="398">
        <v>99</v>
      </c>
      <c r="I110" s="173"/>
      <c r="J110" s="137">
        <v>4302</v>
      </c>
      <c r="K110" s="139" t="s">
        <v>1078</v>
      </c>
      <c r="L110" s="812"/>
      <c r="M110" s="449"/>
      <c r="N110" s="245"/>
      <c r="O110" s="245"/>
      <c r="P110" s="476">
        <f t="shared" si="27"/>
        <v>0</v>
      </c>
      <c r="Q110" s="243" t="str">
        <f t="shared" si="18"/>
        <v/>
      </c>
      <c r="R110" s="244"/>
      <c r="S110" s="423"/>
      <c r="T110" s="252"/>
      <c r="U110" s="315">
        <f t="shared" si="20"/>
        <v>0</v>
      </c>
      <c r="V110" s="424">
        <f t="shared" si="28"/>
        <v>0</v>
      </c>
      <c r="W110" s="244"/>
      <c r="X110" s="423"/>
      <c r="Y110" s="252"/>
      <c r="Z110" s="429">
        <f t="shared" si="29"/>
        <v>0</v>
      </c>
      <c r="AA110" s="315">
        <f t="shared" si="30"/>
        <v>0</v>
      </c>
      <c r="AB110" s="252"/>
      <c r="AC110" s="252"/>
      <c r="AD110" s="253"/>
      <c r="AE110" s="313">
        <f t="shared" si="19"/>
        <v>0</v>
      </c>
    </row>
    <row r="111" spans="1:31" ht="19.5" thickBot="1">
      <c r="A111" s="398">
        <v>100</v>
      </c>
      <c r="I111" s="173"/>
      <c r="J111" s="142">
        <v>4309</v>
      </c>
      <c r="K111" s="148" t="s">
        <v>262</v>
      </c>
      <c r="L111" s="812"/>
      <c r="M111" s="449"/>
      <c r="N111" s="245"/>
      <c r="O111" s="245"/>
      <c r="P111" s="476">
        <f t="shared" si="27"/>
        <v>0</v>
      </c>
      <c r="Q111" s="243" t="str">
        <f t="shared" si="18"/>
        <v/>
      </c>
      <c r="R111" s="244"/>
      <c r="S111" s="423"/>
      <c r="T111" s="252"/>
      <c r="U111" s="315">
        <f t="shared" si="20"/>
        <v>0</v>
      </c>
      <c r="V111" s="424">
        <f t="shared" si="28"/>
        <v>0</v>
      </c>
      <c r="W111" s="244"/>
      <c r="X111" s="423"/>
      <c r="Y111" s="252"/>
      <c r="Z111" s="429">
        <f t="shared" si="29"/>
        <v>0</v>
      </c>
      <c r="AA111" s="315">
        <f t="shared" si="30"/>
        <v>0</v>
      </c>
      <c r="AB111" s="252"/>
      <c r="AC111" s="252"/>
      <c r="AD111" s="253"/>
      <c r="AE111" s="313">
        <f t="shared" si="19"/>
        <v>0</v>
      </c>
    </row>
    <row r="112" spans="1:31" ht="19.5" thickBot="1">
      <c r="A112" s="398">
        <v>101</v>
      </c>
      <c r="I112" s="794">
        <v>4400</v>
      </c>
      <c r="J112" s="961" t="s">
        <v>1707</v>
      </c>
      <c r="K112" s="961"/>
      <c r="L112" s="795"/>
      <c r="M112" s="798"/>
      <c r="N112" s="799"/>
      <c r="O112" s="799"/>
      <c r="P112" s="800">
        <f t="shared" si="27"/>
        <v>0</v>
      </c>
      <c r="Q112" s="243">
        <f t="shared" si="18"/>
        <v>0</v>
      </c>
      <c r="R112" s="244"/>
      <c r="S112" s="428"/>
      <c r="T112" s="254"/>
      <c r="U112" s="317">
        <f t="shared" si="20"/>
        <v>0</v>
      </c>
      <c r="V112" s="424">
        <f t="shared" si="28"/>
        <v>0</v>
      </c>
      <c r="W112" s="244"/>
      <c r="X112" s="428"/>
      <c r="Y112" s="254"/>
      <c r="Z112" s="429">
        <f t="shared" si="29"/>
        <v>0</v>
      </c>
      <c r="AA112" s="315">
        <f t="shared" si="30"/>
        <v>0</v>
      </c>
      <c r="AB112" s="254"/>
      <c r="AC112" s="254"/>
      <c r="AD112" s="253"/>
      <c r="AE112" s="313">
        <f t="shared" si="19"/>
        <v>0</v>
      </c>
    </row>
    <row r="113" spans="1:31" ht="19.5" thickBot="1">
      <c r="A113" s="398">
        <v>102</v>
      </c>
      <c r="I113" s="794">
        <v>4500</v>
      </c>
      <c r="J113" s="963" t="s">
        <v>1708</v>
      </c>
      <c r="K113" s="963"/>
      <c r="L113" s="795"/>
      <c r="M113" s="798"/>
      <c r="N113" s="799"/>
      <c r="O113" s="799"/>
      <c r="P113" s="800">
        <f t="shared" si="27"/>
        <v>0</v>
      </c>
      <c r="Q113" s="243">
        <f t="shared" si="18"/>
        <v>0</v>
      </c>
      <c r="R113" s="244"/>
      <c r="S113" s="428"/>
      <c r="T113" s="254"/>
      <c r="U113" s="317">
        <f t="shared" si="20"/>
        <v>0</v>
      </c>
      <c r="V113" s="424">
        <f t="shared" si="28"/>
        <v>0</v>
      </c>
      <c r="W113" s="244"/>
      <c r="X113" s="428"/>
      <c r="Y113" s="254"/>
      <c r="Z113" s="429">
        <f t="shared" si="29"/>
        <v>0</v>
      </c>
      <c r="AA113" s="315">
        <f t="shared" si="30"/>
        <v>0</v>
      </c>
      <c r="AB113" s="254"/>
      <c r="AC113" s="254"/>
      <c r="AD113" s="253"/>
      <c r="AE113" s="313">
        <f t="shared" si="19"/>
        <v>0</v>
      </c>
    </row>
    <row r="114" spans="1:31" ht="33" customHeight="1" thickBot="1">
      <c r="A114" s="398">
        <v>103</v>
      </c>
      <c r="I114" s="794">
        <v>4600</v>
      </c>
      <c r="J114" s="964" t="s">
        <v>263</v>
      </c>
      <c r="K114" s="965"/>
      <c r="L114" s="795"/>
      <c r="M114" s="798"/>
      <c r="N114" s="799"/>
      <c r="O114" s="799"/>
      <c r="P114" s="800">
        <f t="shared" si="27"/>
        <v>0</v>
      </c>
      <c r="Q114" s="243">
        <f t="shared" si="18"/>
        <v>0</v>
      </c>
      <c r="R114" s="244"/>
      <c r="S114" s="428"/>
      <c r="T114" s="254"/>
      <c r="U114" s="317">
        <f t="shared" si="20"/>
        <v>0</v>
      </c>
      <c r="V114" s="424">
        <f t="shared" si="28"/>
        <v>0</v>
      </c>
      <c r="W114" s="244"/>
      <c r="X114" s="428"/>
      <c r="Y114" s="254"/>
      <c r="Z114" s="429">
        <f t="shared" si="29"/>
        <v>0</v>
      </c>
      <c r="AA114" s="315">
        <f t="shared" si="30"/>
        <v>0</v>
      </c>
      <c r="AB114" s="254"/>
      <c r="AC114" s="254"/>
      <c r="AD114" s="253"/>
      <c r="AE114" s="313">
        <f t="shared" si="19"/>
        <v>0</v>
      </c>
    </row>
    <row r="115" spans="1:31" ht="20.25" customHeight="1" thickBot="1">
      <c r="A115" s="398">
        <v>104</v>
      </c>
      <c r="I115" s="794">
        <v>4900</v>
      </c>
      <c r="J115" s="960" t="s">
        <v>294</v>
      </c>
      <c r="K115" s="960"/>
      <c r="L115" s="795"/>
      <c r="M115" s="796">
        <f>+M116+M117</f>
        <v>0</v>
      </c>
      <c r="N115" s="797">
        <f>+N116+N117</f>
        <v>0</v>
      </c>
      <c r="O115" s="797">
        <f>+O116+O117</f>
        <v>0</v>
      </c>
      <c r="P115" s="797">
        <f>+P116+P117</f>
        <v>0</v>
      </c>
      <c r="Q115" s="243">
        <f t="shared" si="18"/>
        <v>0</v>
      </c>
      <c r="R115" s="244"/>
      <c r="S115" s="773"/>
      <c r="T115" s="774"/>
      <c r="U115" s="774"/>
      <c r="V115" s="820"/>
      <c r="W115" s="244"/>
      <c r="X115" s="773"/>
      <c r="Y115" s="774"/>
      <c r="Z115" s="774"/>
      <c r="AA115" s="774"/>
      <c r="AB115" s="774"/>
      <c r="AC115" s="774"/>
      <c r="AD115" s="820"/>
      <c r="AE115" s="313">
        <f t="shared" si="19"/>
        <v>0</v>
      </c>
    </row>
    <row r="116" spans="1:31" ht="30.75" customHeight="1" thickBot="1">
      <c r="A116" s="398">
        <v>105</v>
      </c>
      <c r="I116" s="173"/>
      <c r="J116" s="144">
        <v>4901</v>
      </c>
      <c r="K116" s="174" t="s">
        <v>295</v>
      </c>
      <c r="L116" s="812"/>
      <c r="M116" s="449"/>
      <c r="N116" s="245"/>
      <c r="O116" s="245"/>
      <c r="P116" s="476">
        <f>M116+N116+O116</f>
        <v>0</v>
      </c>
      <c r="Q116" s="243" t="str">
        <f t="shared" si="18"/>
        <v/>
      </c>
      <c r="R116" s="244"/>
      <c r="S116" s="771"/>
      <c r="T116" s="775"/>
      <c r="U116" s="775"/>
      <c r="V116" s="819"/>
      <c r="W116" s="244"/>
      <c r="X116" s="771"/>
      <c r="Y116" s="775"/>
      <c r="Z116" s="775"/>
      <c r="AA116" s="775"/>
      <c r="AB116" s="775"/>
      <c r="AC116" s="775"/>
      <c r="AD116" s="819"/>
      <c r="AE116" s="313">
        <f t="shared" si="19"/>
        <v>0</v>
      </c>
    </row>
    <row r="117" spans="1:31" ht="19.5" thickBot="1">
      <c r="A117" s="398">
        <v>106</v>
      </c>
      <c r="I117" s="173"/>
      <c r="J117" s="142">
        <v>4902</v>
      </c>
      <c r="K117" s="148" t="s">
        <v>296</v>
      </c>
      <c r="L117" s="812"/>
      <c r="M117" s="449"/>
      <c r="N117" s="245"/>
      <c r="O117" s="245"/>
      <c r="P117" s="476">
        <f>M117+N117+O117</f>
        <v>0</v>
      </c>
      <c r="Q117" s="243" t="str">
        <f t="shared" si="18"/>
        <v/>
      </c>
      <c r="R117" s="244"/>
      <c r="S117" s="771"/>
      <c r="T117" s="775"/>
      <c r="U117" s="775"/>
      <c r="V117" s="819"/>
      <c r="W117" s="244"/>
      <c r="X117" s="771"/>
      <c r="Y117" s="775"/>
      <c r="Z117" s="775"/>
      <c r="AA117" s="775"/>
      <c r="AB117" s="775"/>
      <c r="AC117" s="775"/>
      <c r="AD117" s="819"/>
      <c r="AE117" s="313">
        <f t="shared" si="19"/>
        <v>0</v>
      </c>
    </row>
    <row r="118" spans="1:31" ht="19.5" thickBot="1">
      <c r="A118" s="398">
        <v>107</v>
      </c>
      <c r="I118" s="801">
        <v>5100</v>
      </c>
      <c r="J118" s="967" t="s">
        <v>264</v>
      </c>
      <c r="K118" s="967"/>
      <c r="L118" s="802"/>
      <c r="M118" s="803"/>
      <c r="N118" s="804"/>
      <c r="O118" s="804"/>
      <c r="P118" s="800">
        <f>M118+N118+O118</f>
        <v>0</v>
      </c>
      <c r="Q118" s="243">
        <f t="shared" si="18"/>
        <v>0</v>
      </c>
      <c r="R118" s="244"/>
      <c r="S118" s="430"/>
      <c r="T118" s="431"/>
      <c r="U118" s="327">
        <f t="shared" si="20"/>
        <v>0</v>
      </c>
      <c r="V118" s="424">
        <f>S118+T118-U118</f>
        <v>0</v>
      </c>
      <c r="W118" s="244"/>
      <c r="X118" s="430"/>
      <c r="Y118" s="431"/>
      <c r="Z118" s="429">
        <f>+IF(+(S118+T118)&gt;=P118,+T118,+(+P118-S118))</f>
        <v>0</v>
      </c>
      <c r="AA118" s="315">
        <f>X118+Y118-Z118</f>
        <v>0</v>
      </c>
      <c r="AB118" s="431"/>
      <c r="AC118" s="431"/>
      <c r="AD118" s="253"/>
      <c r="AE118" s="313">
        <f t="shared" si="19"/>
        <v>0</v>
      </c>
    </row>
    <row r="119" spans="1:31" ht="19.5" thickBot="1">
      <c r="A119" s="398">
        <v>108</v>
      </c>
      <c r="I119" s="801">
        <v>5200</v>
      </c>
      <c r="J119" s="959" t="s">
        <v>265</v>
      </c>
      <c r="K119" s="959"/>
      <c r="L119" s="802"/>
      <c r="M119" s="805">
        <f>SUM(M120:M126)</f>
        <v>0</v>
      </c>
      <c r="N119" s="806">
        <f>SUM(N120:N126)</f>
        <v>0</v>
      </c>
      <c r="O119" s="806">
        <f>SUM(O120:O126)</f>
        <v>0</v>
      </c>
      <c r="P119" s="806">
        <f>SUM(P120:P126)</f>
        <v>0</v>
      </c>
      <c r="Q119" s="243">
        <f t="shared" si="18"/>
        <v>0</v>
      </c>
      <c r="R119" s="244"/>
      <c r="S119" s="326">
        <f>SUM(S120:S126)</f>
        <v>0</v>
      </c>
      <c r="T119" s="327">
        <f>SUM(T120:T126)</f>
        <v>0</v>
      </c>
      <c r="U119" s="432">
        <f>SUM(U120:U126)</f>
        <v>0</v>
      </c>
      <c r="V119" s="433">
        <f>SUM(V120:V126)</f>
        <v>0</v>
      </c>
      <c r="W119" s="244"/>
      <c r="X119" s="326">
        <f t="shared" ref="X119:AD119" si="31">SUM(X120:X126)</f>
        <v>0</v>
      </c>
      <c r="Y119" s="327">
        <f t="shared" si="31"/>
        <v>0</v>
      </c>
      <c r="Z119" s="327">
        <f t="shared" si="31"/>
        <v>0</v>
      </c>
      <c r="AA119" s="327">
        <f t="shared" si="31"/>
        <v>0</v>
      </c>
      <c r="AB119" s="327">
        <f t="shared" si="31"/>
        <v>0</v>
      </c>
      <c r="AC119" s="327">
        <f t="shared" si="31"/>
        <v>0</v>
      </c>
      <c r="AD119" s="433">
        <f t="shared" si="31"/>
        <v>0</v>
      </c>
      <c r="AE119" s="313">
        <f t="shared" si="19"/>
        <v>0</v>
      </c>
    </row>
    <row r="120" spans="1:31" ht="19.5" thickBot="1">
      <c r="A120" s="398">
        <v>109</v>
      </c>
      <c r="I120" s="175"/>
      <c r="J120" s="176">
        <v>5201</v>
      </c>
      <c r="K120" s="177" t="s">
        <v>266</v>
      </c>
      <c r="L120" s="813"/>
      <c r="M120" s="473"/>
      <c r="N120" s="434"/>
      <c r="O120" s="434"/>
      <c r="P120" s="476">
        <f t="shared" ref="P120:P126" si="32">M120+N120+O120</f>
        <v>0</v>
      </c>
      <c r="Q120" s="243" t="str">
        <f t="shared" si="18"/>
        <v/>
      </c>
      <c r="R120" s="244"/>
      <c r="S120" s="435"/>
      <c r="T120" s="436"/>
      <c r="U120" s="330">
        <f t="shared" si="20"/>
        <v>0</v>
      </c>
      <c r="V120" s="424">
        <f t="shared" ref="V120:V126" si="33">S120+T120-U120</f>
        <v>0</v>
      </c>
      <c r="W120" s="244"/>
      <c r="X120" s="435"/>
      <c r="Y120" s="436"/>
      <c r="Z120" s="429">
        <f t="shared" ref="Z120:Z126" si="34">+IF(+(S120+T120)&gt;=P120,+T120,+(+P120-S120))</f>
        <v>0</v>
      </c>
      <c r="AA120" s="315">
        <f t="shared" ref="AA120:AA126" si="35">X120+Y120-Z120</f>
        <v>0</v>
      </c>
      <c r="AB120" s="436"/>
      <c r="AC120" s="436"/>
      <c r="AD120" s="253"/>
      <c r="AE120" s="313">
        <f t="shared" si="19"/>
        <v>0</v>
      </c>
    </row>
    <row r="121" spans="1:31" ht="19.5" thickBot="1">
      <c r="A121" s="398">
        <v>110</v>
      </c>
      <c r="I121" s="175"/>
      <c r="J121" s="178">
        <v>5202</v>
      </c>
      <c r="K121" s="179" t="s">
        <v>267</v>
      </c>
      <c r="L121" s="813"/>
      <c r="M121" s="473"/>
      <c r="N121" s="434"/>
      <c r="O121" s="434"/>
      <c r="P121" s="476">
        <f t="shared" si="32"/>
        <v>0</v>
      </c>
      <c r="Q121" s="243" t="str">
        <f t="shared" si="18"/>
        <v/>
      </c>
      <c r="R121" s="244"/>
      <c r="S121" s="435"/>
      <c r="T121" s="436"/>
      <c r="U121" s="330">
        <f t="shared" si="20"/>
        <v>0</v>
      </c>
      <c r="V121" s="424">
        <f t="shared" si="33"/>
        <v>0</v>
      </c>
      <c r="W121" s="244"/>
      <c r="X121" s="435"/>
      <c r="Y121" s="436"/>
      <c r="Z121" s="429">
        <f t="shared" si="34"/>
        <v>0</v>
      </c>
      <c r="AA121" s="315">
        <f t="shared" si="35"/>
        <v>0</v>
      </c>
      <c r="AB121" s="436"/>
      <c r="AC121" s="436"/>
      <c r="AD121" s="253"/>
      <c r="AE121" s="313">
        <f t="shared" si="19"/>
        <v>0</v>
      </c>
    </row>
    <row r="122" spans="1:31" ht="32.25" thickBot="1">
      <c r="A122" s="398">
        <v>111</v>
      </c>
      <c r="I122" s="175"/>
      <c r="J122" s="178">
        <v>5203</v>
      </c>
      <c r="K122" s="179" t="s">
        <v>934</v>
      </c>
      <c r="L122" s="813"/>
      <c r="M122" s="473"/>
      <c r="N122" s="434"/>
      <c r="O122" s="434"/>
      <c r="P122" s="476">
        <f t="shared" si="32"/>
        <v>0</v>
      </c>
      <c r="Q122" s="243" t="str">
        <f t="shared" si="18"/>
        <v/>
      </c>
      <c r="R122" s="244"/>
      <c r="S122" s="435"/>
      <c r="T122" s="436"/>
      <c r="U122" s="330">
        <f t="shared" si="20"/>
        <v>0</v>
      </c>
      <c r="V122" s="424">
        <f t="shared" si="33"/>
        <v>0</v>
      </c>
      <c r="W122" s="244"/>
      <c r="X122" s="435"/>
      <c r="Y122" s="436"/>
      <c r="Z122" s="429">
        <f t="shared" si="34"/>
        <v>0</v>
      </c>
      <c r="AA122" s="315">
        <f t="shared" si="35"/>
        <v>0</v>
      </c>
      <c r="AB122" s="436"/>
      <c r="AC122" s="436"/>
      <c r="AD122" s="253"/>
      <c r="AE122" s="313">
        <f t="shared" si="19"/>
        <v>0</v>
      </c>
    </row>
    <row r="123" spans="1:31" ht="19.5" thickBot="1">
      <c r="A123" s="398">
        <v>112</v>
      </c>
      <c r="I123" s="175"/>
      <c r="J123" s="178">
        <v>5204</v>
      </c>
      <c r="K123" s="179" t="s">
        <v>935</v>
      </c>
      <c r="L123" s="813"/>
      <c r="M123" s="473"/>
      <c r="N123" s="434"/>
      <c r="O123" s="434"/>
      <c r="P123" s="476">
        <f t="shared" si="32"/>
        <v>0</v>
      </c>
      <c r="Q123" s="243" t="str">
        <f t="shared" si="18"/>
        <v/>
      </c>
      <c r="R123" s="244"/>
      <c r="S123" s="435"/>
      <c r="T123" s="436"/>
      <c r="U123" s="330">
        <f t="shared" si="20"/>
        <v>0</v>
      </c>
      <c r="V123" s="424">
        <f t="shared" si="33"/>
        <v>0</v>
      </c>
      <c r="W123" s="244"/>
      <c r="X123" s="435"/>
      <c r="Y123" s="436"/>
      <c r="Z123" s="429">
        <f t="shared" si="34"/>
        <v>0</v>
      </c>
      <c r="AA123" s="315">
        <f t="shared" si="35"/>
        <v>0</v>
      </c>
      <c r="AB123" s="436"/>
      <c r="AC123" s="436"/>
      <c r="AD123" s="253"/>
      <c r="AE123" s="313">
        <f t="shared" si="19"/>
        <v>0</v>
      </c>
    </row>
    <row r="124" spans="1:31" ht="20.25" customHeight="1" thickBot="1">
      <c r="A124" s="398">
        <v>113</v>
      </c>
      <c r="I124" s="175"/>
      <c r="J124" s="178">
        <v>5205</v>
      </c>
      <c r="K124" s="179" t="s">
        <v>936</v>
      </c>
      <c r="L124" s="813"/>
      <c r="M124" s="473"/>
      <c r="N124" s="434"/>
      <c r="O124" s="434"/>
      <c r="P124" s="476">
        <f t="shared" si="32"/>
        <v>0</v>
      </c>
      <c r="Q124" s="243" t="str">
        <f t="shared" si="18"/>
        <v/>
      </c>
      <c r="R124" s="244"/>
      <c r="S124" s="435"/>
      <c r="T124" s="436"/>
      <c r="U124" s="330">
        <f t="shared" si="20"/>
        <v>0</v>
      </c>
      <c r="V124" s="424">
        <f t="shared" si="33"/>
        <v>0</v>
      </c>
      <c r="W124" s="244"/>
      <c r="X124" s="435"/>
      <c r="Y124" s="436"/>
      <c r="Z124" s="429">
        <f t="shared" si="34"/>
        <v>0</v>
      </c>
      <c r="AA124" s="315">
        <f t="shared" si="35"/>
        <v>0</v>
      </c>
      <c r="AB124" s="436"/>
      <c r="AC124" s="436"/>
      <c r="AD124" s="253"/>
      <c r="AE124" s="313">
        <f t="shared" si="19"/>
        <v>0</v>
      </c>
    </row>
    <row r="125" spans="1:31" ht="19.5" thickBot="1">
      <c r="A125" s="398">
        <v>114</v>
      </c>
      <c r="I125" s="175"/>
      <c r="J125" s="178">
        <v>5206</v>
      </c>
      <c r="K125" s="179" t="s">
        <v>937</v>
      </c>
      <c r="L125" s="813"/>
      <c r="M125" s="473"/>
      <c r="N125" s="434"/>
      <c r="O125" s="434"/>
      <c r="P125" s="476">
        <f t="shared" si="32"/>
        <v>0</v>
      </c>
      <c r="Q125" s="243" t="str">
        <f t="shared" si="18"/>
        <v/>
      </c>
      <c r="R125" s="244"/>
      <c r="S125" s="435"/>
      <c r="T125" s="436"/>
      <c r="U125" s="330">
        <f t="shared" si="20"/>
        <v>0</v>
      </c>
      <c r="V125" s="424">
        <f t="shared" si="33"/>
        <v>0</v>
      </c>
      <c r="W125" s="244"/>
      <c r="X125" s="435"/>
      <c r="Y125" s="436"/>
      <c r="Z125" s="429">
        <f t="shared" si="34"/>
        <v>0</v>
      </c>
      <c r="AA125" s="315">
        <f t="shared" si="35"/>
        <v>0</v>
      </c>
      <c r="AB125" s="436"/>
      <c r="AC125" s="436"/>
      <c r="AD125" s="253"/>
      <c r="AE125" s="313">
        <f t="shared" si="19"/>
        <v>0</v>
      </c>
    </row>
    <row r="126" spans="1:31" ht="19.5" thickBot="1">
      <c r="A126" s="398">
        <v>115</v>
      </c>
      <c r="I126" s="175"/>
      <c r="J126" s="180">
        <v>5219</v>
      </c>
      <c r="K126" s="181" t="s">
        <v>938</v>
      </c>
      <c r="L126" s="813"/>
      <c r="M126" s="473"/>
      <c r="N126" s="434"/>
      <c r="O126" s="434"/>
      <c r="P126" s="476">
        <f t="shared" si="32"/>
        <v>0</v>
      </c>
      <c r="Q126" s="243" t="str">
        <f t="shared" si="18"/>
        <v/>
      </c>
      <c r="R126" s="244"/>
      <c r="S126" s="435"/>
      <c r="T126" s="436"/>
      <c r="U126" s="330">
        <f t="shared" si="20"/>
        <v>0</v>
      </c>
      <c r="V126" s="424">
        <f t="shared" si="33"/>
        <v>0</v>
      </c>
      <c r="W126" s="244"/>
      <c r="X126" s="435"/>
      <c r="Y126" s="436"/>
      <c r="Z126" s="429">
        <f t="shared" si="34"/>
        <v>0</v>
      </c>
      <c r="AA126" s="315">
        <f t="shared" si="35"/>
        <v>0</v>
      </c>
      <c r="AB126" s="436"/>
      <c r="AC126" s="436"/>
      <c r="AD126" s="253"/>
      <c r="AE126" s="313">
        <f t="shared" si="19"/>
        <v>0</v>
      </c>
    </row>
    <row r="127" spans="1:31" ht="19.5" thickBot="1">
      <c r="A127" s="398">
        <v>116</v>
      </c>
      <c r="I127" s="801">
        <v>5300</v>
      </c>
      <c r="J127" s="966" t="s">
        <v>939</v>
      </c>
      <c r="K127" s="966"/>
      <c r="L127" s="802"/>
      <c r="M127" s="805">
        <f>SUM(M128:M129)</f>
        <v>0</v>
      </c>
      <c r="N127" s="806">
        <f>SUM(N128:N129)</f>
        <v>0</v>
      </c>
      <c r="O127" s="806">
        <f>SUM(O128:O129)</f>
        <v>0</v>
      </c>
      <c r="P127" s="806">
        <f>SUM(P128:P129)</f>
        <v>0</v>
      </c>
      <c r="Q127" s="243">
        <f t="shared" si="18"/>
        <v>0</v>
      </c>
      <c r="R127" s="244"/>
      <c r="S127" s="326">
        <f>SUM(S128:S129)</f>
        <v>0</v>
      </c>
      <c r="T127" s="327">
        <f>SUM(T128:T129)</f>
        <v>0</v>
      </c>
      <c r="U127" s="432">
        <f>SUM(U128:U129)</f>
        <v>0</v>
      </c>
      <c r="V127" s="433">
        <f>SUM(V128:V129)</f>
        <v>0</v>
      </c>
      <c r="W127" s="244"/>
      <c r="X127" s="326">
        <f t="shared" ref="X127:AD127" si="36">SUM(X128:X129)</f>
        <v>0</v>
      </c>
      <c r="Y127" s="327">
        <f t="shared" si="36"/>
        <v>0</v>
      </c>
      <c r="Z127" s="327">
        <f t="shared" si="36"/>
        <v>0</v>
      </c>
      <c r="AA127" s="327">
        <f t="shared" si="36"/>
        <v>0</v>
      </c>
      <c r="AB127" s="327">
        <f t="shared" si="36"/>
        <v>0</v>
      </c>
      <c r="AC127" s="327">
        <f t="shared" si="36"/>
        <v>0</v>
      </c>
      <c r="AD127" s="433">
        <f t="shared" si="36"/>
        <v>0</v>
      </c>
      <c r="AE127" s="313">
        <f t="shared" si="19"/>
        <v>0</v>
      </c>
    </row>
    <row r="128" spans="1:31" ht="32.25" thickBot="1">
      <c r="A128" s="398">
        <v>117</v>
      </c>
      <c r="I128" s="175"/>
      <c r="J128" s="176">
        <v>5301</v>
      </c>
      <c r="K128" s="177" t="s">
        <v>1457</v>
      </c>
      <c r="L128" s="813"/>
      <c r="M128" s="473"/>
      <c r="N128" s="434"/>
      <c r="O128" s="434"/>
      <c r="P128" s="476">
        <f>M128+N128+O128</f>
        <v>0</v>
      </c>
      <c r="Q128" s="243" t="str">
        <f t="shared" si="18"/>
        <v/>
      </c>
      <c r="R128" s="244"/>
      <c r="S128" s="435"/>
      <c r="T128" s="436"/>
      <c r="U128" s="330">
        <f t="shared" si="20"/>
        <v>0</v>
      </c>
      <c r="V128" s="424">
        <f>S128+T128-U128</f>
        <v>0</v>
      </c>
      <c r="W128" s="244"/>
      <c r="X128" s="435"/>
      <c r="Y128" s="436"/>
      <c r="Z128" s="429">
        <f>+IF(+(S128+T128)&gt;=P128,+T128,+(+P128-S128))</f>
        <v>0</v>
      </c>
      <c r="AA128" s="315">
        <f>X128+Y128-Z128</f>
        <v>0</v>
      </c>
      <c r="AB128" s="436"/>
      <c r="AC128" s="436"/>
      <c r="AD128" s="253"/>
      <c r="AE128" s="313">
        <f t="shared" si="19"/>
        <v>0</v>
      </c>
    </row>
    <row r="129" spans="1:31" ht="19.5" thickBot="1">
      <c r="A129" s="398">
        <v>118</v>
      </c>
      <c r="I129" s="175"/>
      <c r="J129" s="180">
        <v>5309</v>
      </c>
      <c r="K129" s="181" t="s">
        <v>940</v>
      </c>
      <c r="L129" s="813"/>
      <c r="M129" s="473"/>
      <c r="N129" s="434"/>
      <c r="O129" s="434"/>
      <c r="P129" s="476">
        <f>M129+N129+O129</f>
        <v>0</v>
      </c>
      <c r="Q129" s="243" t="str">
        <f t="shared" ref="Q129:Q145" si="37">(IF($E129&lt;&gt;0,$J$2,IF($I129&lt;&gt;0,$J$2,"")))</f>
        <v/>
      </c>
      <c r="R129" s="244"/>
      <c r="S129" s="435"/>
      <c r="T129" s="436"/>
      <c r="U129" s="330">
        <f t="shared" si="20"/>
        <v>0</v>
      </c>
      <c r="V129" s="424">
        <f>S129+T129-U129</f>
        <v>0</v>
      </c>
      <c r="W129" s="244"/>
      <c r="X129" s="435"/>
      <c r="Y129" s="436"/>
      <c r="Z129" s="429">
        <f>+IF(+(S129+T129)&gt;=P129,+T129,+(+P129-S129))</f>
        <v>0</v>
      </c>
      <c r="AA129" s="315">
        <f>X129+Y129-Z129</f>
        <v>0</v>
      </c>
      <c r="AB129" s="436"/>
      <c r="AC129" s="436"/>
      <c r="AD129" s="253"/>
      <c r="AE129" s="313">
        <f t="shared" si="19"/>
        <v>0</v>
      </c>
    </row>
    <row r="130" spans="1:31" ht="19.5" thickBot="1">
      <c r="A130" s="398">
        <v>119</v>
      </c>
      <c r="I130" s="801">
        <v>5400</v>
      </c>
      <c r="J130" s="967" t="s">
        <v>1027</v>
      </c>
      <c r="K130" s="967"/>
      <c r="L130" s="802"/>
      <c r="M130" s="803"/>
      <c r="N130" s="804"/>
      <c r="O130" s="804"/>
      <c r="P130" s="800">
        <f>M130+N130+O130</f>
        <v>0</v>
      </c>
      <c r="Q130" s="243">
        <f t="shared" si="37"/>
        <v>0</v>
      </c>
      <c r="R130" s="244"/>
      <c r="S130" s="430"/>
      <c r="T130" s="431"/>
      <c r="U130" s="327">
        <f t="shared" si="20"/>
        <v>0</v>
      </c>
      <c r="V130" s="424">
        <f>S130+T130-U130</f>
        <v>0</v>
      </c>
      <c r="W130" s="244"/>
      <c r="X130" s="430"/>
      <c r="Y130" s="431"/>
      <c r="Z130" s="429">
        <f>+IF(+(S130+T130)&gt;=P130,+T130,+(+P130-S130))</f>
        <v>0</v>
      </c>
      <c r="AA130" s="315">
        <f>X130+Y130-Z130</f>
        <v>0</v>
      </c>
      <c r="AB130" s="431"/>
      <c r="AC130" s="431"/>
      <c r="AD130" s="253"/>
      <c r="AE130" s="313">
        <f t="shared" si="19"/>
        <v>0</v>
      </c>
    </row>
    <row r="131" spans="1:31" ht="19.5" thickBot="1">
      <c r="A131" s="398">
        <v>120</v>
      </c>
      <c r="I131" s="794">
        <v>5500</v>
      </c>
      <c r="J131" s="960" t="s">
        <v>1028</v>
      </c>
      <c r="K131" s="960"/>
      <c r="L131" s="795"/>
      <c r="M131" s="796">
        <f>SUM(M132:M135)</f>
        <v>0</v>
      </c>
      <c r="N131" s="797">
        <f>SUM(N132:N135)</f>
        <v>0</v>
      </c>
      <c r="O131" s="797">
        <f>SUM(O132:O135)</f>
        <v>0</v>
      </c>
      <c r="P131" s="797">
        <f>SUM(P132:P135)</f>
        <v>0</v>
      </c>
      <c r="Q131" s="243">
        <f t="shared" si="37"/>
        <v>0</v>
      </c>
      <c r="R131" s="244"/>
      <c r="S131" s="316">
        <f>SUM(S132:S135)</f>
        <v>0</v>
      </c>
      <c r="T131" s="317">
        <f>SUM(T132:T135)</f>
        <v>0</v>
      </c>
      <c r="U131" s="425">
        <f>SUM(U132:U135)</f>
        <v>0</v>
      </c>
      <c r="V131" s="426">
        <f>SUM(V132:V135)</f>
        <v>0</v>
      </c>
      <c r="W131" s="244"/>
      <c r="X131" s="316">
        <f t="shared" ref="X131:AD131" si="38">SUM(X132:X135)</f>
        <v>0</v>
      </c>
      <c r="Y131" s="317">
        <f t="shared" si="38"/>
        <v>0</v>
      </c>
      <c r="Z131" s="317">
        <f t="shared" si="38"/>
        <v>0</v>
      </c>
      <c r="AA131" s="317">
        <f t="shared" si="38"/>
        <v>0</v>
      </c>
      <c r="AB131" s="317">
        <f t="shared" si="38"/>
        <v>0</v>
      </c>
      <c r="AC131" s="317">
        <f t="shared" si="38"/>
        <v>0</v>
      </c>
      <c r="AD131" s="426">
        <f t="shared" si="38"/>
        <v>0</v>
      </c>
      <c r="AE131" s="313">
        <f t="shared" si="19"/>
        <v>0</v>
      </c>
    </row>
    <row r="132" spans="1:31" ht="19.5" thickBot="1">
      <c r="A132" s="398">
        <v>121</v>
      </c>
      <c r="I132" s="173"/>
      <c r="J132" s="144">
        <v>5501</v>
      </c>
      <c r="K132" s="163" t="s">
        <v>1029</v>
      </c>
      <c r="L132" s="812"/>
      <c r="M132" s="449"/>
      <c r="N132" s="245"/>
      <c r="O132" s="245"/>
      <c r="P132" s="476">
        <f>M132+N132+O132</f>
        <v>0</v>
      </c>
      <c r="Q132" s="243" t="str">
        <f t="shared" si="37"/>
        <v/>
      </c>
      <c r="R132" s="244"/>
      <c r="S132" s="423"/>
      <c r="T132" s="252"/>
      <c r="U132" s="315">
        <f t="shared" si="20"/>
        <v>0</v>
      </c>
      <c r="V132" s="424">
        <f>S132+T132-U132</f>
        <v>0</v>
      </c>
      <c r="W132" s="244"/>
      <c r="X132" s="423"/>
      <c r="Y132" s="252"/>
      <c r="Z132" s="429">
        <f>+IF(+(S132+T132)&gt;=P132,+T132,+(+P132-S132))</f>
        <v>0</v>
      </c>
      <c r="AA132" s="315">
        <f>X132+Y132-Z132</f>
        <v>0</v>
      </c>
      <c r="AB132" s="252"/>
      <c r="AC132" s="252"/>
      <c r="AD132" s="253"/>
      <c r="AE132" s="313">
        <f t="shared" si="19"/>
        <v>0</v>
      </c>
    </row>
    <row r="133" spans="1:31" ht="19.5" thickBot="1">
      <c r="A133" s="398">
        <v>122</v>
      </c>
      <c r="I133" s="173"/>
      <c r="J133" s="137">
        <v>5502</v>
      </c>
      <c r="K133" s="145" t="s">
        <v>1030</v>
      </c>
      <c r="L133" s="812"/>
      <c r="M133" s="449"/>
      <c r="N133" s="245"/>
      <c r="O133" s="245"/>
      <c r="P133" s="476">
        <f>M133+N133+O133</f>
        <v>0</v>
      </c>
      <c r="Q133" s="243" t="str">
        <f t="shared" si="37"/>
        <v/>
      </c>
      <c r="R133" s="244"/>
      <c r="S133" s="423"/>
      <c r="T133" s="252"/>
      <c r="U133" s="315">
        <f t="shared" si="20"/>
        <v>0</v>
      </c>
      <c r="V133" s="424">
        <f>S133+T133-U133</f>
        <v>0</v>
      </c>
      <c r="W133" s="244"/>
      <c r="X133" s="423"/>
      <c r="Y133" s="252"/>
      <c r="Z133" s="429">
        <f>+IF(+(S133+T133)&gt;=P133,+T133,+(+P133-S133))</f>
        <v>0</v>
      </c>
      <c r="AA133" s="315">
        <f>X133+Y133-Z133</f>
        <v>0</v>
      </c>
      <c r="AB133" s="252"/>
      <c r="AC133" s="252"/>
      <c r="AD133" s="253"/>
      <c r="AE133" s="313">
        <f t="shared" si="19"/>
        <v>0</v>
      </c>
    </row>
    <row r="134" spans="1:31" ht="32.25" thickBot="1">
      <c r="A134" s="398">
        <v>123</v>
      </c>
      <c r="I134" s="173"/>
      <c r="J134" s="137">
        <v>5503</v>
      </c>
      <c r="K134" s="139" t="s">
        <v>1031</v>
      </c>
      <c r="L134" s="812"/>
      <c r="M134" s="449"/>
      <c r="N134" s="245"/>
      <c r="O134" s="245"/>
      <c r="P134" s="476">
        <f>M134+N134+O134</f>
        <v>0</v>
      </c>
      <c r="Q134" s="243" t="str">
        <f t="shared" si="37"/>
        <v/>
      </c>
      <c r="R134" s="244"/>
      <c r="S134" s="423"/>
      <c r="T134" s="252"/>
      <c r="U134" s="315">
        <f t="shared" si="20"/>
        <v>0</v>
      </c>
      <c r="V134" s="424">
        <f>S134+T134-U134</f>
        <v>0</v>
      </c>
      <c r="W134" s="244"/>
      <c r="X134" s="423"/>
      <c r="Y134" s="252"/>
      <c r="Z134" s="429">
        <f>+IF(+(S134+T134)&gt;=P134,+T134,+(+P134-S134))</f>
        <v>0</v>
      </c>
      <c r="AA134" s="315">
        <f>X134+Y134-Z134</f>
        <v>0</v>
      </c>
      <c r="AB134" s="252"/>
      <c r="AC134" s="252"/>
      <c r="AD134" s="253"/>
      <c r="AE134" s="313">
        <f t="shared" si="19"/>
        <v>0</v>
      </c>
    </row>
    <row r="135" spans="1:31" ht="19.5" thickBot="1">
      <c r="A135" s="398">
        <v>124</v>
      </c>
      <c r="I135" s="173"/>
      <c r="J135" s="137">
        <v>5504</v>
      </c>
      <c r="K135" s="145" t="s">
        <v>1032</v>
      </c>
      <c r="L135" s="812"/>
      <c r="M135" s="449"/>
      <c r="N135" s="245"/>
      <c r="O135" s="245"/>
      <c r="P135" s="476">
        <f>M135+N135+O135</f>
        <v>0</v>
      </c>
      <c r="Q135" s="243" t="str">
        <f t="shared" si="37"/>
        <v/>
      </c>
      <c r="R135" s="244"/>
      <c r="S135" s="423"/>
      <c r="T135" s="252"/>
      <c r="U135" s="315">
        <f t="shared" si="20"/>
        <v>0</v>
      </c>
      <c r="V135" s="424">
        <f>S135+T135-U135</f>
        <v>0</v>
      </c>
      <c r="W135" s="244"/>
      <c r="X135" s="423"/>
      <c r="Y135" s="252"/>
      <c r="Z135" s="429">
        <f>+IF(+(S135+T135)&gt;=P135,+T135,+(+P135-S135))</f>
        <v>0</v>
      </c>
      <c r="AA135" s="315">
        <f>X135+Y135-Z135</f>
        <v>0</v>
      </c>
      <c r="AB135" s="252"/>
      <c r="AC135" s="252"/>
      <c r="AD135" s="253"/>
      <c r="AE135" s="313">
        <f t="shared" si="19"/>
        <v>0</v>
      </c>
    </row>
    <row r="136" spans="1:31" ht="33.75" customHeight="1" thickBot="1">
      <c r="A136" s="398">
        <v>125</v>
      </c>
      <c r="I136" s="794">
        <v>5700</v>
      </c>
      <c r="J136" s="968" t="s">
        <v>1033</v>
      </c>
      <c r="K136" s="969"/>
      <c r="L136" s="802"/>
      <c r="M136" s="781">
        <v>0</v>
      </c>
      <c r="N136" s="781">
        <v>0</v>
      </c>
      <c r="O136" s="781">
        <v>0</v>
      </c>
      <c r="P136" s="806">
        <f>SUM(P137:P139)</f>
        <v>0</v>
      </c>
      <c r="Q136" s="243">
        <f t="shared" si="37"/>
        <v>0</v>
      </c>
      <c r="R136" s="244"/>
      <c r="S136" s="326">
        <f>SUM(S137:S139)</f>
        <v>0</v>
      </c>
      <c r="T136" s="327">
        <f>SUM(T137:T139)</f>
        <v>0</v>
      </c>
      <c r="U136" s="432">
        <f>SUM(U137:U138)</f>
        <v>0</v>
      </c>
      <c r="V136" s="433">
        <f>SUM(V137:V139)</f>
        <v>0</v>
      </c>
      <c r="W136" s="244"/>
      <c r="X136" s="326">
        <f>SUM(X137:X139)</f>
        <v>0</v>
      </c>
      <c r="Y136" s="327">
        <f>SUM(Y137:Y139)</f>
        <v>0</v>
      </c>
      <c r="Z136" s="327">
        <f>SUM(Z137:Z139)</f>
        <v>0</v>
      </c>
      <c r="AA136" s="327">
        <f>SUM(AA137:AA139)</f>
        <v>0</v>
      </c>
      <c r="AB136" s="327">
        <f>SUM(AB137:AB139)</f>
        <v>0</v>
      </c>
      <c r="AC136" s="327">
        <f>SUM(AC137:AC138)</f>
        <v>0</v>
      </c>
      <c r="AD136" s="433">
        <f>SUM(AD137:AD139)</f>
        <v>0</v>
      </c>
      <c r="AE136" s="313">
        <f t="shared" si="19"/>
        <v>0</v>
      </c>
    </row>
    <row r="137" spans="1:31" ht="20.25" customHeight="1" thickBot="1">
      <c r="A137" s="398">
        <v>126</v>
      </c>
      <c r="I137" s="175"/>
      <c r="J137" s="176">
        <v>5701</v>
      </c>
      <c r="K137" s="177" t="s">
        <v>1034</v>
      </c>
      <c r="L137" s="813"/>
      <c r="M137" s="700">
        <v>0</v>
      </c>
      <c r="N137" s="700">
        <v>0</v>
      </c>
      <c r="O137" s="700">
        <v>0</v>
      </c>
      <c r="P137" s="476">
        <f>M137+N137+O137</f>
        <v>0</v>
      </c>
      <c r="Q137" s="243" t="str">
        <f t="shared" si="37"/>
        <v/>
      </c>
      <c r="R137" s="244"/>
      <c r="S137" s="435"/>
      <c r="T137" s="436"/>
      <c r="U137" s="330">
        <f t="shared" si="20"/>
        <v>0</v>
      </c>
      <c r="V137" s="424">
        <f>S137+T137-U137</f>
        <v>0</v>
      </c>
      <c r="W137" s="244"/>
      <c r="X137" s="435"/>
      <c r="Y137" s="436"/>
      <c r="Z137" s="429">
        <f>+IF(+(S137+T137)&gt;=P137,+T137,+(+P137-S137))</f>
        <v>0</v>
      </c>
      <c r="AA137" s="315">
        <f>X137+Y137-Z137</f>
        <v>0</v>
      </c>
      <c r="AB137" s="436"/>
      <c r="AC137" s="436"/>
      <c r="AD137" s="253"/>
      <c r="AE137" s="313">
        <f t="shared" si="19"/>
        <v>0</v>
      </c>
    </row>
    <row r="138" spans="1:31" ht="30.75" customHeight="1" thickBot="1">
      <c r="A138" s="398">
        <v>127</v>
      </c>
      <c r="I138" s="175"/>
      <c r="J138" s="180">
        <v>5702</v>
      </c>
      <c r="K138" s="181" t="s">
        <v>1035</v>
      </c>
      <c r="L138" s="813"/>
      <c r="M138" s="700">
        <v>0</v>
      </c>
      <c r="N138" s="700">
        <v>0</v>
      </c>
      <c r="O138" s="700">
        <v>0</v>
      </c>
      <c r="P138" s="476">
        <f>M138+N138+O138</f>
        <v>0</v>
      </c>
      <c r="Q138" s="243" t="str">
        <f t="shared" si="37"/>
        <v/>
      </c>
      <c r="R138" s="244"/>
      <c r="S138" s="435"/>
      <c r="T138" s="436"/>
      <c r="U138" s="330">
        <f t="shared" si="20"/>
        <v>0</v>
      </c>
      <c r="V138" s="424">
        <f>S138+T138-U138</f>
        <v>0</v>
      </c>
      <c r="W138" s="244"/>
      <c r="X138" s="435"/>
      <c r="Y138" s="436"/>
      <c r="Z138" s="429">
        <f>+IF(+(S138+T138)&gt;=P138,+T138,+(+P138-S138))</f>
        <v>0</v>
      </c>
      <c r="AA138" s="315">
        <f>X138+Y138-Z138</f>
        <v>0</v>
      </c>
      <c r="AB138" s="436"/>
      <c r="AC138" s="436"/>
      <c r="AD138" s="253"/>
      <c r="AE138" s="313">
        <f t="shared" si="19"/>
        <v>0</v>
      </c>
    </row>
    <row r="139" spans="1:31" ht="19.5" thickBot="1">
      <c r="A139" s="398">
        <v>128</v>
      </c>
      <c r="I139" s="136"/>
      <c r="J139" s="182">
        <v>4071</v>
      </c>
      <c r="K139" s="464" t="s">
        <v>1036</v>
      </c>
      <c r="L139" s="812"/>
      <c r="M139" s="700">
        <v>0</v>
      </c>
      <c r="N139" s="700">
        <v>0</v>
      </c>
      <c r="O139" s="700">
        <v>0</v>
      </c>
      <c r="P139" s="476">
        <f>M139+N139+O139</f>
        <v>0</v>
      </c>
      <c r="Q139" s="243" t="str">
        <f t="shared" si="37"/>
        <v/>
      </c>
      <c r="R139" s="244"/>
      <c r="S139" s="821"/>
      <c r="T139" s="775"/>
      <c r="U139" s="775"/>
      <c r="V139" s="822"/>
      <c r="W139" s="244"/>
      <c r="X139" s="771"/>
      <c r="Y139" s="775"/>
      <c r="Z139" s="775"/>
      <c r="AA139" s="775"/>
      <c r="AB139" s="775"/>
      <c r="AC139" s="775"/>
      <c r="AD139" s="819"/>
      <c r="AE139" s="313">
        <f t="shared" si="19"/>
        <v>0</v>
      </c>
    </row>
    <row r="140" spans="1:31" ht="15.75">
      <c r="A140" s="398">
        <v>129</v>
      </c>
      <c r="I140" s="173"/>
      <c r="J140" s="183"/>
      <c r="K140" s="334"/>
      <c r="L140" s="814"/>
      <c r="M140" s="248"/>
      <c r="N140" s="248"/>
      <c r="O140" s="248"/>
      <c r="P140" s="249"/>
      <c r="Q140" s="243" t="str">
        <f t="shared" si="37"/>
        <v/>
      </c>
      <c r="R140" s="244"/>
      <c r="S140" s="437"/>
      <c r="T140" s="438"/>
      <c r="U140" s="323"/>
      <c r="V140" s="324"/>
      <c r="W140" s="244"/>
      <c r="X140" s="437"/>
      <c r="Y140" s="438"/>
      <c r="Z140" s="323"/>
      <c r="AA140" s="323"/>
      <c r="AB140" s="438"/>
      <c r="AC140" s="323"/>
      <c r="AD140" s="324"/>
      <c r="AE140" s="324"/>
    </row>
    <row r="141" spans="1:31" ht="19.5" thickBot="1">
      <c r="A141" s="398">
        <v>130</v>
      </c>
      <c r="I141" s="807">
        <v>98</v>
      </c>
      <c r="J141" s="957" t="s">
        <v>1037</v>
      </c>
      <c r="K141" s="958"/>
      <c r="L141" s="795"/>
      <c r="M141" s="798"/>
      <c r="N141" s="799"/>
      <c r="O141" s="799"/>
      <c r="P141" s="800">
        <f>M141+N141+O141</f>
        <v>0</v>
      </c>
      <c r="Q141" s="243">
        <f t="shared" si="37"/>
        <v>0</v>
      </c>
      <c r="R141" s="244"/>
      <c r="S141" s="428"/>
      <c r="T141" s="254"/>
      <c r="U141" s="317">
        <f t="shared" si="20"/>
        <v>0</v>
      </c>
      <c r="V141" s="424">
        <f>S141+T141-U141</f>
        <v>0</v>
      </c>
      <c r="W141" s="244"/>
      <c r="X141" s="428"/>
      <c r="Y141" s="254"/>
      <c r="Z141" s="429">
        <f>+IF(+(S141+T141)&gt;=P141,+T141,+(+P141-S141))</f>
        <v>0</v>
      </c>
      <c r="AA141" s="315">
        <f>X141+Y141-Z141</f>
        <v>0</v>
      </c>
      <c r="AB141" s="254"/>
      <c r="AC141" s="254"/>
      <c r="AD141" s="253"/>
      <c r="AE141" s="313">
        <f t="shared" si="19"/>
        <v>0</v>
      </c>
    </row>
    <row r="142" spans="1:31" ht="15.75">
      <c r="A142" s="398">
        <v>131</v>
      </c>
      <c r="I142" s="184"/>
      <c r="J142" s="335" t="s">
        <v>1038</v>
      </c>
      <c r="K142" s="336"/>
      <c r="L142" s="395"/>
      <c r="M142" s="395"/>
      <c r="N142" s="395"/>
      <c r="O142" s="395"/>
      <c r="P142" s="337"/>
      <c r="Q142" s="243" t="str">
        <f t="shared" si="37"/>
        <v/>
      </c>
      <c r="R142" s="244"/>
      <c r="S142" s="338"/>
      <c r="T142" s="339"/>
      <c r="U142" s="339"/>
      <c r="V142" s="340"/>
      <c r="W142" s="244"/>
      <c r="X142" s="338"/>
      <c r="Y142" s="339"/>
      <c r="Z142" s="339"/>
      <c r="AA142" s="339"/>
      <c r="AB142" s="339"/>
      <c r="AC142" s="339"/>
      <c r="AD142" s="340"/>
      <c r="AE142" s="340"/>
    </row>
    <row r="143" spans="1:31" ht="15.75">
      <c r="A143" s="398">
        <v>132</v>
      </c>
      <c r="I143" s="184"/>
      <c r="J143" s="341" t="s">
        <v>1039</v>
      </c>
      <c r="K143" s="334"/>
      <c r="L143" s="384"/>
      <c r="M143" s="384"/>
      <c r="N143" s="384"/>
      <c r="O143" s="384"/>
      <c r="P143" s="307"/>
      <c r="Q143" s="243" t="str">
        <f t="shared" si="37"/>
        <v/>
      </c>
      <c r="R143" s="244"/>
      <c r="S143" s="342"/>
      <c r="T143" s="343"/>
      <c r="U143" s="343"/>
      <c r="V143" s="344"/>
      <c r="W143" s="244"/>
      <c r="X143" s="342"/>
      <c r="Y143" s="343"/>
      <c r="Z143" s="343"/>
      <c r="AA143" s="343"/>
      <c r="AB143" s="343"/>
      <c r="AC143" s="343"/>
      <c r="AD143" s="344"/>
      <c r="AE143" s="344"/>
    </row>
    <row r="144" spans="1:31" ht="16.5" thickBot="1">
      <c r="A144" s="398">
        <v>133</v>
      </c>
      <c r="I144" s="185"/>
      <c r="J144" s="345" t="s">
        <v>1709</v>
      </c>
      <c r="K144" s="346"/>
      <c r="L144" s="396"/>
      <c r="M144" s="396"/>
      <c r="N144" s="396"/>
      <c r="O144" s="396"/>
      <c r="P144" s="309"/>
      <c r="Q144" s="243" t="str">
        <f t="shared" si="37"/>
        <v/>
      </c>
      <c r="R144" s="244"/>
      <c r="S144" s="347"/>
      <c r="T144" s="348"/>
      <c r="U144" s="348"/>
      <c r="V144" s="349"/>
      <c r="W144" s="244"/>
      <c r="X144" s="347"/>
      <c r="Y144" s="348"/>
      <c r="Z144" s="348"/>
      <c r="AA144" s="348"/>
      <c r="AB144" s="348"/>
      <c r="AC144" s="348"/>
      <c r="AD144" s="349"/>
      <c r="AE144" s="349"/>
    </row>
    <row r="145" spans="1:31" ht="19.5" thickBot="1">
      <c r="A145" s="398">
        <v>134</v>
      </c>
      <c r="I145" s="715"/>
      <c r="J145" s="716" t="s">
        <v>1258</v>
      </c>
      <c r="K145" s="717" t="s">
        <v>1040</v>
      </c>
      <c r="L145" s="808"/>
      <c r="M145" s="808">
        <f>SUM(M30,M33,M39,M47,M48,M66,M70,M76,M79,M80,M81,M82,M83,M92,M98,M99,M100,M101,M108,M112,M113,M114,M115,M118,M119,M127,M130,M131,M136)+M141</f>
        <v>0</v>
      </c>
      <c r="N145" s="808">
        <f>SUM(N30,N33,N39,N47,N48,N66,N70,N76,N79,N80,N81,N82,N83,N92,N98,N99,N100,N101,N108,N112,N113,N114,N115,N118,N119,N127,N130,N131,N136)+N141</f>
        <v>0</v>
      </c>
      <c r="O145" s="808">
        <f>SUM(O30,O33,O39,O47,O48,O66,O70,O76,O79,O80,O81,O82,O83,O92,O98,O99,O100,O101,O108,O112,O113,O114,O115,O118,O119,O127,O130,O131,O136)+O141</f>
        <v>0</v>
      </c>
      <c r="P145" s="808">
        <f>SUM(P30,P33,P39,P47,P48,P66,P70,P76,P79,P80,P81,P82,P83,P92,P98,P99,P100,P101,P108,P112,P113,P114,P115,P118,P119,P127,P130,P131,P136)+P141</f>
        <v>0</v>
      </c>
      <c r="Q145" s="243" t="str">
        <f t="shared" si="37"/>
        <v/>
      </c>
      <c r="R145" s="439" t="str">
        <f>LEFT(J27,1)</f>
        <v>0</v>
      </c>
      <c r="S145" s="276">
        <f>SUM(S30,S33,S39,S47,S48,S66,S70,S76,S79,S80,S81,S82,S83,S92,S98,S99,S100,S101,S108,S112,S113,S114,S115,S118,S119,S127,S130,S131,S136)+S141</f>
        <v>0</v>
      </c>
      <c r="T145" s="276">
        <f>SUM(T30,T33,T39,T47,T48,T66,T70,T76,T79,T80,T81,T82,T83,T92,T98,T99,T100,T101,T108,T112,T113,T114,T115,T118,T119,T127,T130,T131,T136)+T141</f>
        <v>0</v>
      </c>
      <c r="U145" s="276">
        <f>SUM(U30,U33,U39,U47,U48,U66,U70,U76,U79,U80,U81,U82,U83,U92,U98,U99,U100,U101,U108,U112,U113,U114,U115,U118,U119,U127,U130,U131,U136)+U141</f>
        <v>0</v>
      </c>
      <c r="V145" s="276">
        <f>SUM(V30,V33,V39,V47,V48,V66,V70,V76,V79,V80,V81,V82,V83,V92,V98,V99,V100,V101,V108,V112,V113,V114,V115,V118,V119,V127,V130,V131,V136)+V141</f>
        <v>0</v>
      </c>
      <c r="W145" s="222"/>
      <c r="X145" s="276">
        <f t="shared" ref="X145:AD145" si="39">SUM(X30,X33,X39,X47,X48,X66,X70,X76,X79,X80,X81,X82,X83,X92,X98,X99,X100,X101,X108,X112,X113,X114,X115,X118,X119,X127,X130,X131,X136)+X141</f>
        <v>0</v>
      </c>
      <c r="Y145" s="276">
        <f t="shared" si="39"/>
        <v>0</v>
      </c>
      <c r="Z145" s="276">
        <f t="shared" si="39"/>
        <v>0</v>
      </c>
      <c r="AA145" s="276">
        <f t="shared" si="39"/>
        <v>0</v>
      </c>
      <c r="AB145" s="276">
        <f t="shared" si="39"/>
        <v>0</v>
      </c>
      <c r="AC145" s="276">
        <f t="shared" si="39"/>
        <v>0</v>
      </c>
      <c r="AD145" s="276">
        <f t="shared" si="39"/>
        <v>0</v>
      </c>
      <c r="AE145" s="313">
        <f>AA145-AB145-AC145-AD145</f>
        <v>0</v>
      </c>
    </row>
    <row r="146" spans="1:31" ht="15.75">
      <c r="A146" s="398">
        <v>135</v>
      </c>
      <c r="I146" s="660" t="s">
        <v>32</v>
      </c>
      <c r="J146" s="186"/>
      <c r="K146" s="216"/>
      <c r="L146" s="215"/>
      <c r="M146" s="215"/>
      <c r="N146" s="215"/>
      <c r="O146" s="215"/>
      <c r="P146" s="219"/>
      <c r="Q146" s="221" t="str">
        <f>Q145</f>
        <v/>
      </c>
      <c r="R146" s="222"/>
      <c r="S146" s="215"/>
      <c r="T146" s="215"/>
      <c r="U146" s="219"/>
      <c r="V146" s="219"/>
      <c r="X146" s="215"/>
      <c r="Y146" s="215"/>
      <c r="Z146" s="219"/>
      <c r="AA146" s="219"/>
      <c r="AB146" s="215"/>
      <c r="AC146" s="219"/>
      <c r="AD146" s="219"/>
    </row>
    <row r="147" spans="1:31" ht="18.75" customHeight="1">
      <c r="A147" s="398">
        <v>136</v>
      </c>
      <c r="I147" s="392"/>
      <c r="J147" s="392"/>
      <c r="K147" s="393"/>
      <c r="L147" s="392"/>
      <c r="M147" s="392"/>
      <c r="N147" s="392"/>
      <c r="O147" s="392"/>
      <c r="P147" s="394"/>
      <c r="Q147" s="221" t="str">
        <f>Q145</f>
        <v/>
      </c>
      <c r="R147" s="222"/>
      <c r="S147" s="392"/>
      <c r="T147" s="392"/>
      <c r="U147" s="394"/>
      <c r="V147" s="394"/>
      <c r="W147" s="394"/>
      <c r="X147" s="392"/>
      <c r="Y147" s="392"/>
      <c r="Z147" s="394"/>
      <c r="AA147" s="394"/>
      <c r="AB147" s="392"/>
      <c r="AC147" s="394"/>
      <c r="AD147" s="394"/>
      <c r="AE147" s="394"/>
    </row>
    <row r="148" spans="1:31" ht="51" customHeight="1">
      <c r="I148" s="402"/>
      <c r="J148" s="402"/>
      <c r="K148" s="402"/>
      <c r="L148" s="402"/>
      <c r="M148" s="402"/>
      <c r="N148" s="402"/>
      <c r="O148" s="402"/>
      <c r="P148" s="484"/>
      <c r="Q148" s="440" t="str">
        <f>(IF(L145&lt;&gt;0,$G$2,IF(P145&lt;&gt;0,$G$2,"")))</f>
        <v/>
      </c>
    </row>
    <row r="149" spans="1:31" ht="18.75">
      <c r="I149" s="402"/>
      <c r="J149" s="402"/>
      <c r="K149" s="474"/>
      <c r="L149" s="402"/>
      <c r="M149" s="402"/>
      <c r="N149" s="402"/>
      <c r="O149" s="402"/>
      <c r="P149" s="484"/>
      <c r="Q149" s="440" t="str">
        <f>(IF(L146&lt;&gt;0,$G$2,IF(P146&lt;&gt;0,$G$2,"")))</f>
        <v/>
      </c>
    </row>
    <row r="150" spans="1:31" ht="18.75">
      <c r="I150" s="402"/>
      <c r="J150" s="402"/>
      <c r="K150" s="402"/>
      <c r="L150" s="402"/>
      <c r="M150" s="402"/>
      <c r="N150" s="402"/>
      <c r="O150" s="402"/>
      <c r="P150" s="484"/>
      <c r="Q150" s="440" t="str">
        <f>(IF(L145&lt;&gt;0,$G$2,IF(P145&lt;&gt;0,$G$2,"")))</f>
        <v/>
      </c>
    </row>
    <row r="151" spans="1:31" ht="18.75">
      <c r="I151" s="402"/>
      <c r="J151" s="402"/>
      <c r="K151" s="402"/>
      <c r="L151" s="402"/>
      <c r="M151" s="402"/>
      <c r="N151" s="402"/>
      <c r="O151" s="402"/>
      <c r="P151" s="484"/>
      <c r="Q151" s="440" t="str">
        <f>(IF(L145&lt;&gt;0,$G$2,IF(P145&lt;&gt;0,$G$2,"")))</f>
        <v/>
      </c>
    </row>
    <row r="152" spans="1:31" ht="18.75" customHeight="1">
      <c r="I152" s="402"/>
      <c r="J152" s="402"/>
      <c r="K152" s="402"/>
      <c r="L152" s="402"/>
      <c r="M152" s="402"/>
      <c r="N152" s="402"/>
      <c r="O152" s="402"/>
      <c r="P152" s="484"/>
      <c r="Q152" s="440" t="str">
        <f>(IF(L145&lt;&gt;0,$G$2,IF(P145&lt;&gt;0,$G$2,"")))</f>
        <v/>
      </c>
    </row>
    <row r="153" spans="1:31" ht="18.75" customHeight="1">
      <c r="I153" s="402"/>
      <c r="J153" s="402"/>
      <c r="K153" s="402"/>
      <c r="L153" s="402"/>
      <c r="M153" s="402"/>
      <c r="N153" s="402"/>
      <c r="O153" s="402"/>
      <c r="P153" s="484"/>
      <c r="Q153" s="440" t="str">
        <f>(IF(L145&lt;&gt;0,$G$2,IF(P145&lt;&gt;0,$G$2,"")))</f>
        <v/>
      </c>
    </row>
    <row r="154" spans="1:31" ht="18.75">
      <c r="I154" s="402"/>
      <c r="J154" s="402"/>
      <c r="K154" s="402"/>
      <c r="L154" s="402"/>
      <c r="M154" s="402"/>
      <c r="N154" s="402"/>
      <c r="O154" s="402"/>
      <c r="P154" s="484"/>
      <c r="Q154" s="440" t="str">
        <f>(IF(L145&lt;&gt;0,$G$2,IF(P145&lt;&gt;0,$G$2,"")))</f>
        <v/>
      </c>
    </row>
    <row r="155" spans="1:31">
      <c r="I155" s="402"/>
      <c r="J155" s="402"/>
      <c r="K155" s="402"/>
      <c r="L155" s="402"/>
      <c r="M155" s="402"/>
      <c r="N155" s="402"/>
      <c r="O155" s="402"/>
      <c r="P155" s="484"/>
    </row>
    <row r="156" spans="1:31">
      <c r="I156" s="402"/>
      <c r="J156" s="402"/>
      <c r="K156" s="402"/>
      <c r="L156" s="402"/>
      <c r="M156" s="402"/>
      <c r="N156" s="402"/>
      <c r="O156" s="402"/>
      <c r="P156" s="484"/>
    </row>
    <row r="157" spans="1:31">
      <c r="I157" s="402"/>
      <c r="J157" s="402"/>
      <c r="K157" s="402"/>
      <c r="L157" s="402"/>
      <c r="M157" s="402"/>
      <c r="N157" s="402"/>
      <c r="O157" s="402"/>
      <c r="P157" s="484"/>
    </row>
    <row r="158" spans="1:31">
      <c r="I158" s="402"/>
      <c r="J158" s="402"/>
      <c r="K158" s="402"/>
      <c r="L158" s="402"/>
      <c r="M158" s="402"/>
      <c r="N158" s="402"/>
      <c r="O158" s="402"/>
      <c r="P158" s="484"/>
    </row>
    <row r="159" spans="1:31">
      <c r="I159" s="402"/>
      <c r="J159" s="402"/>
      <c r="K159" s="402"/>
      <c r="L159" s="402"/>
      <c r="M159" s="402"/>
      <c r="N159" s="402"/>
      <c r="O159" s="402"/>
      <c r="P159" s="484"/>
    </row>
    <row r="160" spans="1:31">
      <c r="I160" s="402"/>
      <c r="J160" s="402"/>
      <c r="K160" s="402"/>
      <c r="L160" s="402"/>
      <c r="M160" s="402"/>
      <c r="N160" s="402"/>
      <c r="O160" s="402"/>
      <c r="P160" s="484"/>
    </row>
    <row r="161" spans="9:16">
      <c r="I161" s="402"/>
      <c r="J161" s="402"/>
      <c r="K161" s="402"/>
      <c r="L161" s="402"/>
      <c r="M161" s="402"/>
      <c r="N161" s="402"/>
      <c r="O161" s="402"/>
      <c r="P161" s="484"/>
    </row>
    <row r="162" spans="9:16">
      <c r="I162" s="402"/>
      <c r="J162" s="402"/>
      <c r="K162" s="402"/>
      <c r="L162" s="402"/>
      <c r="M162" s="402"/>
      <c r="N162" s="402"/>
      <c r="O162" s="402"/>
      <c r="P162" s="484"/>
    </row>
    <row r="163" spans="9:16">
      <c r="I163" s="402"/>
      <c r="J163" s="402"/>
      <c r="K163" s="402"/>
      <c r="L163" s="402"/>
      <c r="M163" s="402"/>
      <c r="N163" s="402"/>
      <c r="O163" s="402"/>
      <c r="P163" s="484"/>
    </row>
    <row r="164" spans="9:16">
      <c r="I164" s="402"/>
      <c r="J164" s="402"/>
      <c r="K164" s="402"/>
      <c r="L164" s="402"/>
      <c r="M164" s="402"/>
      <c r="N164" s="402"/>
      <c r="O164" s="402"/>
      <c r="P164" s="484"/>
    </row>
    <row r="165" spans="9:16">
      <c r="I165" s="402"/>
      <c r="J165" s="402"/>
      <c r="K165" s="402"/>
      <c r="L165" s="402"/>
      <c r="M165" s="402"/>
      <c r="N165" s="402"/>
      <c r="O165" s="402"/>
      <c r="P165" s="484"/>
    </row>
    <row r="166" spans="9:16">
      <c r="I166" s="402"/>
      <c r="J166" s="402"/>
      <c r="K166" s="402"/>
      <c r="L166" s="402"/>
      <c r="M166" s="402"/>
      <c r="N166" s="402"/>
      <c r="O166" s="402"/>
      <c r="P166" s="484"/>
    </row>
    <row r="167" spans="9:16">
      <c r="I167" s="402"/>
      <c r="J167" s="402"/>
      <c r="K167" s="402"/>
      <c r="L167" s="402"/>
      <c r="M167" s="402"/>
      <c r="N167" s="402"/>
      <c r="O167" s="402"/>
      <c r="P167" s="484"/>
    </row>
    <row r="168" spans="9:16">
      <c r="I168" s="402"/>
      <c r="J168" s="402"/>
      <c r="K168" s="402"/>
      <c r="L168" s="402"/>
      <c r="M168" s="402"/>
      <c r="N168" s="402"/>
      <c r="O168" s="402"/>
      <c r="P168" s="484"/>
    </row>
    <row r="169" spans="9:16">
      <c r="I169" s="402"/>
      <c r="J169" s="402"/>
      <c r="K169" s="402"/>
      <c r="L169" s="402"/>
      <c r="M169" s="402"/>
      <c r="N169" s="402"/>
      <c r="O169" s="402"/>
      <c r="P169" s="484"/>
    </row>
    <row r="170" spans="9:16">
      <c r="I170" s="402"/>
      <c r="J170" s="402"/>
      <c r="K170" s="402"/>
      <c r="L170" s="402"/>
      <c r="M170" s="402"/>
      <c r="N170" s="402"/>
      <c r="O170" s="402"/>
      <c r="P170" s="484"/>
    </row>
    <row r="171" spans="9:16">
      <c r="I171" s="402"/>
      <c r="J171" s="402"/>
      <c r="K171" s="402"/>
      <c r="L171" s="402"/>
      <c r="M171" s="402"/>
      <c r="N171" s="402"/>
      <c r="O171" s="402"/>
      <c r="P171" s="484"/>
    </row>
    <row r="172" spans="9:16">
      <c r="I172" s="402"/>
      <c r="J172" s="402"/>
      <c r="K172" s="402"/>
      <c r="L172" s="402"/>
      <c r="M172" s="402"/>
      <c r="N172" s="402"/>
      <c r="O172" s="402"/>
      <c r="P172" s="484"/>
    </row>
    <row r="173" spans="9:16">
      <c r="I173" s="402"/>
      <c r="J173" s="402"/>
      <c r="K173" s="402"/>
      <c r="L173" s="402"/>
      <c r="M173" s="402"/>
      <c r="N173" s="402"/>
      <c r="O173" s="402"/>
      <c r="P173" s="484"/>
    </row>
    <row r="174" spans="9:16">
      <c r="I174" s="402"/>
      <c r="J174" s="402"/>
      <c r="K174" s="402"/>
      <c r="L174" s="402"/>
      <c r="M174" s="402"/>
      <c r="N174" s="402"/>
      <c r="O174" s="402"/>
      <c r="P174" s="484"/>
    </row>
    <row r="175" spans="9:16">
      <c r="I175" s="402"/>
      <c r="J175" s="402"/>
      <c r="K175" s="402"/>
      <c r="L175" s="402"/>
      <c r="M175" s="402"/>
      <c r="N175" s="402"/>
      <c r="O175" s="402"/>
      <c r="P175" s="484"/>
    </row>
    <row r="176" spans="9:16">
      <c r="I176" s="402"/>
      <c r="J176" s="402"/>
      <c r="K176" s="402"/>
      <c r="L176" s="402"/>
      <c r="M176" s="402"/>
      <c r="N176" s="402"/>
      <c r="O176" s="402"/>
      <c r="P176" s="484"/>
    </row>
    <row r="177" spans="9:16">
      <c r="I177" s="402"/>
      <c r="J177" s="402"/>
      <c r="K177" s="402"/>
      <c r="L177" s="402"/>
      <c r="M177" s="402"/>
      <c r="N177" s="402"/>
      <c r="O177" s="402"/>
      <c r="P177" s="484"/>
    </row>
    <row r="178" spans="9:16">
      <c r="I178" s="402"/>
      <c r="J178" s="402"/>
      <c r="K178" s="402"/>
      <c r="L178" s="402"/>
      <c r="M178" s="402"/>
      <c r="N178" s="402"/>
      <c r="O178" s="402"/>
      <c r="P178" s="484"/>
    </row>
    <row r="179" spans="9:16">
      <c r="I179" s="402"/>
      <c r="J179" s="402"/>
      <c r="K179" s="402"/>
      <c r="L179" s="402"/>
      <c r="M179" s="402"/>
      <c r="N179" s="402"/>
      <c r="O179" s="402"/>
      <c r="P179" s="484"/>
    </row>
    <row r="180" spans="9:16">
      <c r="I180" s="402"/>
      <c r="J180" s="402"/>
      <c r="K180" s="402"/>
      <c r="L180" s="402"/>
      <c r="M180" s="402"/>
      <c r="N180" s="402"/>
      <c r="O180" s="402"/>
      <c r="P180" s="484"/>
    </row>
    <row r="181" spans="9:16">
      <c r="I181" s="402"/>
      <c r="J181" s="402"/>
      <c r="K181" s="402"/>
      <c r="L181" s="402"/>
      <c r="M181" s="402"/>
      <c r="N181" s="402"/>
      <c r="O181" s="402"/>
      <c r="P181" s="484"/>
    </row>
    <row r="182" spans="9:16">
      <c r="I182" s="402"/>
      <c r="J182" s="402"/>
      <c r="K182" s="402"/>
      <c r="L182" s="402"/>
      <c r="M182" s="402"/>
      <c r="N182" s="402"/>
      <c r="O182" s="402"/>
      <c r="P182" s="484"/>
    </row>
    <row r="183" spans="9:16">
      <c r="I183" s="402"/>
      <c r="J183" s="402"/>
      <c r="K183" s="402"/>
      <c r="L183" s="402"/>
      <c r="M183" s="402"/>
      <c r="N183" s="402"/>
      <c r="O183" s="402"/>
      <c r="P183" s="484"/>
    </row>
    <row r="184" spans="9:16">
      <c r="I184" s="402"/>
      <c r="J184" s="402"/>
      <c r="K184" s="402"/>
      <c r="L184" s="402"/>
      <c r="M184" s="402"/>
      <c r="N184" s="402"/>
      <c r="O184" s="402"/>
      <c r="P184" s="484"/>
    </row>
    <row r="185" spans="9:16">
      <c r="I185" s="402"/>
      <c r="J185" s="402"/>
      <c r="K185" s="402"/>
      <c r="L185" s="402"/>
      <c r="M185" s="402"/>
      <c r="N185" s="402"/>
      <c r="O185" s="402"/>
      <c r="P185" s="484"/>
    </row>
    <row r="186" spans="9:16">
      <c r="I186" s="402"/>
      <c r="J186" s="402"/>
      <c r="K186" s="402"/>
      <c r="L186" s="402"/>
      <c r="M186" s="402"/>
      <c r="N186" s="402"/>
      <c r="O186" s="402"/>
      <c r="P186" s="484"/>
    </row>
    <row r="187" spans="9:16">
      <c r="I187" s="402"/>
      <c r="J187" s="402"/>
      <c r="K187" s="402"/>
      <c r="L187" s="402"/>
      <c r="M187" s="402"/>
      <c r="N187" s="402"/>
      <c r="O187" s="402"/>
      <c r="P187" s="484"/>
    </row>
    <row r="188" spans="9:16">
      <c r="I188" s="402"/>
      <c r="J188" s="402"/>
      <c r="K188" s="402"/>
      <c r="L188" s="402"/>
      <c r="M188" s="402"/>
      <c r="N188" s="402"/>
      <c r="O188" s="402"/>
      <c r="P188" s="484"/>
    </row>
    <row r="189" spans="9:16">
      <c r="I189" s="402"/>
      <c r="J189" s="402"/>
      <c r="K189" s="402"/>
      <c r="L189" s="402"/>
      <c r="M189" s="402"/>
      <c r="N189" s="402"/>
      <c r="O189" s="402"/>
      <c r="P189" s="484"/>
    </row>
    <row r="190" spans="9:16">
      <c r="I190" s="402"/>
      <c r="J190" s="402"/>
      <c r="K190" s="402"/>
      <c r="L190" s="402"/>
      <c r="M190" s="402"/>
      <c r="N190" s="402"/>
      <c r="O190" s="402"/>
      <c r="P190" s="484"/>
    </row>
    <row r="191" spans="9:16">
      <c r="I191" s="402"/>
      <c r="J191" s="402"/>
      <c r="K191" s="402"/>
      <c r="L191" s="402"/>
      <c r="M191" s="402"/>
      <c r="N191" s="402"/>
      <c r="O191" s="402"/>
      <c r="P191" s="484"/>
    </row>
    <row r="192" spans="9:16">
      <c r="I192" s="402"/>
      <c r="J192" s="402"/>
      <c r="K192" s="402"/>
      <c r="L192" s="402"/>
      <c r="M192" s="402"/>
      <c r="N192" s="402"/>
      <c r="O192" s="402"/>
      <c r="P192" s="484"/>
    </row>
    <row r="193" spans="9:16">
      <c r="I193" s="402"/>
      <c r="J193" s="402"/>
      <c r="K193" s="402"/>
      <c r="L193" s="402"/>
      <c r="M193" s="402"/>
      <c r="N193" s="402"/>
      <c r="O193" s="402"/>
      <c r="P193" s="484"/>
    </row>
    <row r="194" spans="9:16">
      <c r="I194" s="402"/>
      <c r="J194" s="402"/>
      <c r="K194" s="402"/>
      <c r="L194" s="402"/>
      <c r="M194" s="402"/>
      <c r="N194" s="402"/>
      <c r="O194" s="402"/>
      <c r="P194" s="484"/>
    </row>
    <row r="195" spans="9:16">
      <c r="I195" s="402"/>
      <c r="J195" s="402"/>
      <c r="K195" s="402"/>
      <c r="L195" s="402"/>
      <c r="M195" s="402"/>
      <c r="N195" s="402"/>
      <c r="O195" s="402"/>
      <c r="P195" s="484"/>
    </row>
    <row r="196" spans="9:16">
      <c r="I196" s="402"/>
      <c r="J196" s="402"/>
      <c r="K196" s="402"/>
      <c r="L196" s="402"/>
      <c r="M196" s="402"/>
      <c r="N196" s="402"/>
      <c r="O196" s="402"/>
      <c r="P196" s="484"/>
    </row>
    <row r="197" spans="9:16">
      <c r="I197" s="402"/>
      <c r="J197" s="402"/>
      <c r="K197" s="402"/>
      <c r="L197" s="402"/>
      <c r="M197" s="402"/>
      <c r="N197" s="402"/>
      <c r="O197" s="402"/>
      <c r="P197" s="484"/>
    </row>
    <row r="198" spans="9:16">
      <c r="I198" s="402"/>
      <c r="J198" s="402"/>
      <c r="K198" s="402"/>
      <c r="L198" s="402"/>
      <c r="M198" s="402"/>
      <c r="N198" s="402"/>
      <c r="O198" s="402"/>
      <c r="P198" s="484"/>
    </row>
    <row r="199" spans="9:16">
      <c r="I199" s="402"/>
      <c r="J199" s="402"/>
      <c r="K199" s="402"/>
      <c r="L199" s="402"/>
      <c r="M199" s="402"/>
      <c r="N199" s="402"/>
      <c r="O199" s="402"/>
      <c r="P199" s="484"/>
    </row>
    <row r="200" spans="9:16">
      <c r="I200" s="402"/>
      <c r="J200" s="402"/>
      <c r="K200" s="402"/>
      <c r="L200" s="402"/>
      <c r="M200" s="402"/>
      <c r="N200" s="402"/>
      <c r="O200" s="402"/>
      <c r="P200" s="484"/>
    </row>
    <row r="201" spans="9:16">
      <c r="I201" s="402"/>
      <c r="J201" s="402"/>
      <c r="K201" s="402"/>
      <c r="L201" s="402"/>
      <c r="M201" s="402"/>
      <c r="N201" s="402"/>
      <c r="O201" s="402"/>
      <c r="P201" s="484"/>
    </row>
    <row r="202" spans="9:16">
      <c r="I202" s="402"/>
      <c r="J202" s="402"/>
      <c r="K202" s="402"/>
      <c r="L202" s="402"/>
      <c r="M202" s="402"/>
      <c r="N202" s="402"/>
      <c r="O202" s="402"/>
      <c r="P202" s="484"/>
    </row>
    <row r="203" spans="9:16">
      <c r="I203" s="402"/>
      <c r="J203" s="402"/>
      <c r="K203" s="402"/>
      <c r="L203" s="402"/>
      <c r="M203" s="402"/>
      <c r="N203" s="402"/>
      <c r="O203" s="402"/>
      <c r="P203" s="484"/>
    </row>
    <row r="204" spans="9:16">
      <c r="I204" s="402"/>
      <c r="J204" s="402"/>
      <c r="K204" s="402"/>
      <c r="L204" s="402"/>
      <c r="M204" s="402"/>
      <c r="N204" s="402"/>
      <c r="O204" s="402"/>
      <c r="P204" s="484"/>
    </row>
    <row r="205" spans="9:16">
      <c r="I205" s="402"/>
      <c r="J205" s="402"/>
      <c r="K205" s="402"/>
      <c r="L205" s="402"/>
      <c r="M205" s="402"/>
      <c r="N205" s="402"/>
      <c r="O205" s="402"/>
      <c r="P205" s="484"/>
    </row>
    <row r="206" spans="9:16">
      <c r="I206" s="402"/>
      <c r="J206" s="402"/>
      <c r="K206" s="402"/>
      <c r="L206" s="402"/>
      <c r="M206" s="402"/>
      <c r="N206" s="402"/>
      <c r="O206" s="402"/>
      <c r="P206" s="484"/>
    </row>
    <row r="207" spans="9:16">
      <c r="I207" s="402"/>
      <c r="J207" s="402"/>
      <c r="K207" s="402"/>
      <c r="L207" s="402"/>
      <c r="M207" s="402"/>
      <c r="N207" s="402"/>
      <c r="O207" s="402"/>
      <c r="P207" s="484"/>
    </row>
    <row r="208" spans="9:16">
      <c r="I208" s="402"/>
      <c r="J208" s="402"/>
      <c r="K208" s="402"/>
      <c r="L208" s="402"/>
      <c r="M208" s="402"/>
      <c r="N208" s="402"/>
      <c r="O208" s="402"/>
      <c r="P208" s="484"/>
    </row>
    <row r="209" spans="9:16">
      <c r="I209" s="402"/>
      <c r="J209" s="402"/>
      <c r="K209" s="402"/>
      <c r="L209" s="402"/>
      <c r="M209" s="402"/>
      <c r="N209" s="402"/>
      <c r="O209" s="402"/>
      <c r="P209" s="484"/>
    </row>
    <row r="210" spans="9:16">
      <c r="I210" s="402"/>
      <c r="J210" s="402"/>
      <c r="K210" s="402"/>
      <c r="L210" s="402"/>
      <c r="M210" s="402"/>
      <c r="N210" s="402"/>
      <c r="O210" s="402"/>
      <c r="P210" s="484"/>
    </row>
    <row r="211" spans="9:16">
      <c r="I211" s="402"/>
      <c r="J211" s="402"/>
      <c r="K211" s="402"/>
      <c r="L211" s="402"/>
      <c r="M211" s="402"/>
      <c r="N211" s="402"/>
      <c r="O211" s="402"/>
      <c r="P211" s="484"/>
    </row>
    <row r="212" spans="9:16">
      <c r="I212" s="402"/>
      <c r="J212" s="402"/>
      <c r="K212" s="402"/>
      <c r="L212" s="402"/>
      <c r="M212" s="402"/>
      <c r="N212" s="402"/>
      <c r="O212" s="402"/>
      <c r="P212" s="484"/>
    </row>
    <row r="213" spans="9:16">
      <c r="I213" s="402"/>
      <c r="J213" s="402"/>
      <c r="K213" s="402"/>
      <c r="L213" s="402"/>
      <c r="M213" s="402"/>
      <c r="N213" s="402"/>
      <c r="O213" s="402"/>
      <c r="P213" s="484"/>
    </row>
    <row r="214" spans="9:16">
      <c r="I214" s="402"/>
      <c r="J214" s="402"/>
      <c r="K214" s="402"/>
      <c r="L214" s="402"/>
      <c r="M214" s="402"/>
      <c r="N214" s="402"/>
      <c r="O214" s="402"/>
      <c r="P214" s="484"/>
    </row>
    <row r="215" spans="9:16">
      <c r="I215" s="402"/>
      <c r="J215" s="402"/>
      <c r="K215" s="402"/>
      <c r="L215" s="402"/>
      <c r="M215" s="402"/>
      <c r="N215" s="402"/>
      <c r="O215" s="402"/>
      <c r="P215" s="484"/>
    </row>
    <row r="216" spans="9:16">
      <c r="I216" s="402"/>
      <c r="J216" s="402"/>
      <c r="K216" s="402"/>
      <c r="L216" s="402"/>
      <c r="M216" s="402"/>
      <c r="N216" s="402"/>
      <c r="O216" s="402"/>
      <c r="P216" s="484"/>
    </row>
    <row r="217" spans="9:16">
      <c r="I217" s="402"/>
      <c r="J217" s="402"/>
      <c r="K217" s="402"/>
      <c r="L217" s="402"/>
      <c r="M217" s="402"/>
      <c r="N217" s="402"/>
      <c r="O217" s="402"/>
      <c r="P217" s="484"/>
    </row>
    <row r="218" spans="9:16">
      <c r="I218" s="402"/>
      <c r="J218" s="402"/>
      <c r="K218" s="402"/>
      <c r="L218" s="402"/>
      <c r="M218" s="402"/>
      <c r="N218" s="402"/>
      <c r="O218" s="402"/>
      <c r="P218" s="484"/>
    </row>
    <row r="219" spans="9:16">
      <c r="I219" s="402"/>
      <c r="J219" s="402"/>
      <c r="K219" s="402"/>
      <c r="L219" s="402"/>
      <c r="M219" s="402"/>
      <c r="N219" s="402"/>
      <c r="O219" s="402"/>
      <c r="P219" s="484"/>
    </row>
    <row r="220" spans="9:16">
      <c r="I220" s="402"/>
      <c r="J220" s="402"/>
      <c r="K220" s="402"/>
      <c r="L220" s="402"/>
      <c r="M220" s="402"/>
      <c r="N220" s="402"/>
      <c r="O220" s="402"/>
      <c r="P220" s="484"/>
    </row>
    <row r="221" spans="9:16">
      <c r="I221" s="402"/>
      <c r="J221" s="402"/>
      <c r="K221" s="402"/>
      <c r="L221" s="402"/>
      <c r="M221" s="402"/>
      <c r="N221" s="402"/>
      <c r="O221" s="402"/>
      <c r="P221" s="484"/>
    </row>
    <row r="222" spans="9:16">
      <c r="I222" s="402"/>
      <c r="J222" s="402"/>
      <c r="K222" s="402"/>
      <c r="L222" s="402"/>
      <c r="M222" s="402"/>
      <c r="N222" s="402"/>
      <c r="O222" s="402"/>
      <c r="P222" s="484"/>
    </row>
    <row r="223" spans="9:16">
      <c r="I223" s="402"/>
      <c r="J223" s="402"/>
      <c r="K223" s="402"/>
      <c r="L223" s="402"/>
      <c r="M223" s="402"/>
      <c r="N223" s="402"/>
      <c r="O223" s="402"/>
      <c r="P223" s="484"/>
    </row>
    <row r="224" spans="9:16">
      <c r="I224" s="402"/>
      <c r="J224" s="402"/>
      <c r="K224" s="402"/>
      <c r="L224" s="402"/>
      <c r="M224" s="402"/>
      <c r="N224" s="402"/>
      <c r="O224" s="402"/>
      <c r="P224" s="484"/>
    </row>
    <row r="225" spans="9:16">
      <c r="I225" s="402"/>
      <c r="J225" s="402"/>
      <c r="K225" s="402"/>
      <c r="L225" s="402"/>
      <c r="M225" s="402"/>
      <c r="N225" s="402"/>
      <c r="O225" s="402"/>
      <c r="P225" s="484"/>
    </row>
    <row r="226" spans="9:16">
      <c r="I226" s="402"/>
      <c r="J226" s="402"/>
      <c r="K226" s="402"/>
      <c r="L226" s="402"/>
      <c r="M226" s="402"/>
      <c r="N226" s="402"/>
      <c r="O226" s="402"/>
      <c r="P226" s="484"/>
    </row>
    <row r="227" spans="9:16">
      <c r="I227" s="402"/>
      <c r="J227" s="402"/>
      <c r="K227" s="402"/>
      <c r="L227" s="402"/>
      <c r="M227" s="402"/>
      <c r="N227" s="402"/>
      <c r="O227" s="402"/>
      <c r="P227" s="484"/>
    </row>
    <row r="228" spans="9:16">
      <c r="I228" s="402"/>
      <c r="J228" s="402"/>
      <c r="K228" s="402"/>
      <c r="L228" s="402"/>
      <c r="M228" s="402"/>
      <c r="N228" s="402"/>
      <c r="O228" s="402"/>
      <c r="P228" s="484"/>
    </row>
    <row r="229" spans="9:16">
      <c r="I229" s="402"/>
      <c r="J229" s="402"/>
      <c r="K229" s="402"/>
      <c r="L229" s="402"/>
      <c r="M229" s="402"/>
      <c r="N229" s="402"/>
      <c r="O229" s="402"/>
      <c r="P229" s="484"/>
    </row>
    <row r="230" spans="9:16">
      <c r="I230" s="402"/>
      <c r="J230" s="402"/>
      <c r="K230" s="402"/>
      <c r="L230" s="402"/>
      <c r="M230" s="402"/>
      <c r="N230" s="402"/>
      <c r="O230" s="402"/>
      <c r="P230" s="484"/>
    </row>
    <row r="231" spans="9:16">
      <c r="I231" s="402"/>
      <c r="J231" s="402"/>
      <c r="K231" s="402"/>
      <c r="L231" s="402"/>
      <c r="M231" s="402"/>
      <c r="N231" s="402"/>
      <c r="O231" s="402"/>
      <c r="P231" s="484"/>
    </row>
    <row r="232" spans="9:16">
      <c r="I232" s="402"/>
      <c r="J232" s="402"/>
      <c r="K232" s="402"/>
      <c r="L232" s="402"/>
      <c r="M232" s="402"/>
      <c r="N232" s="402"/>
      <c r="O232" s="402"/>
      <c r="P232" s="484"/>
    </row>
    <row r="233" spans="9:16">
      <c r="I233" s="402"/>
      <c r="J233" s="402"/>
      <c r="K233" s="402"/>
      <c r="L233" s="402"/>
      <c r="M233" s="402"/>
      <c r="N233" s="402"/>
      <c r="O233" s="402"/>
      <c r="P233" s="484"/>
    </row>
    <row r="234" spans="9:16">
      <c r="I234" s="402"/>
      <c r="J234" s="402"/>
      <c r="K234" s="402"/>
      <c r="L234" s="402"/>
      <c r="M234" s="402"/>
      <c r="N234" s="402"/>
      <c r="O234" s="402"/>
      <c r="P234" s="484"/>
    </row>
    <row r="235" spans="9:16">
      <c r="I235" s="402"/>
      <c r="J235" s="402"/>
      <c r="K235" s="402"/>
      <c r="L235" s="402"/>
      <c r="M235" s="402"/>
      <c r="N235" s="402"/>
      <c r="O235" s="402"/>
      <c r="P235" s="484"/>
    </row>
    <row r="236" spans="9:16">
      <c r="I236" s="402"/>
      <c r="J236" s="402"/>
      <c r="K236" s="402"/>
      <c r="L236" s="402"/>
      <c r="M236" s="402"/>
      <c r="N236" s="402"/>
      <c r="O236" s="402"/>
      <c r="P236" s="484"/>
    </row>
    <row r="237" spans="9:16">
      <c r="I237" s="402"/>
      <c r="J237" s="402"/>
      <c r="K237" s="402"/>
      <c r="L237" s="402"/>
      <c r="M237" s="402"/>
      <c r="N237" s="402"/>
      <c r="O237" s="402"/>
      <c r="P237" s="484"/>
    </row>
    <row r="238" spans="9:16">
      <c r="I238" s="402"/>
      <c r="J238" s="402"/>
      <c r="K238" s="402"/>
      <c r="L238" s="402"/>
      <c r="M238" s="402"/>
      <c r="N238" s="402"/>
      <c r="O238" s="402"/>
      <c r="P238" s="484"/>
    </row>
    <row r="239" spans="9:16">
      <c r="I239" s="402"/>
      <c r="J239" s="402"/>
      <c r="K239" s="402"/>
      <c r="L239" s="402"/>
      <c r="M239" s="402"/>
      <c r="N239" s="402"/>
      <c r="O239" s="402"/>
      <c r="P239" s="484"/>
    </row>
    <row r="240" spans="9:16">
      <c r="I240" s="402"/>
      <c r="J240" s="402"/>
      <c r="K240" s="402"/>
      <c r="L240" s="402"/>
      <c r="M240" s="402"/>
      <c r="N240" s="402"/>
      <c r="O240" s="402"/>
      <c r="P240" s="484"/>
    </row>
    <row r="241" spans="9:16">
      <c r="I241" s="402"/>
      <c r="J241" s="402"/>
      <c r="K241" s="402"/>
      <c r="L241" s="402"/>
      <c r="M241" s="402"/>
      <c r="N241" s="402"/>
      <c r="O241" s="402"/>
      <c r="P241" s="484"/>
    </row>
    <row r="242" spans="9:16">
      <c r="I242" s="402"/>
      <c r="J242" s="402"/>
      <c r="K242" s="402"/>
      <c r="L242" s="402"/>
      <c r="M242" s="402"/>
      <c r="N242" s="402"/>
      <c r="O242" s="402"/>
      <c r="P242" s="484"/>
    </row>
    <row r="243" spans="9:16">
      <c r="I243" s="402"/>
      <c r="J243" s="402"/>
      <c r="K243" s="402"/>
      <c r="L243" s="402"/>
      <c r="M243" s="402"/>
      <c r="N243" s="402"/>
      <c r="O243" s="402"/>
      <c r="P243" s="484"/>
    </row>
    <row r="244" spans="9:16">
      <c r="I244" s="402"/>
      <c r="J244" s="402"/>
      <c r="K244" s="402"/>
      <c r="L244" s="402"/>
      <c r="M244" s="402"/>
      <c r="N244" s="402"/>
      <c r="O244" s="402"/>
      <c r="P244" s="484"/>
    </row>
    <row r="245" spans="9:16">
      <c r="I245" s="402"/>
      <c r="J245" s="402"/>
      <c r="K245" s="402"/>
      <c r="L245" s="402"/>
      <c r="M245" s="402"/>
      <c r="N245" s="402"/>
      <c r="O245" s="402"/>
      <c r="P245" s="484"/>
    </row>
    <row r="246" spans="9:16">
      <c r="I246" s="402"/>
      <c r="J246" s="402"/>
      <c r="K246" s="402"/>
      <c r="L246" s="402"/>
      <c r="M246" s="402"/>
      <c r="N246" s="402"/>
      <c r="O246" s="402"/>
      <c r="P246" s="484"/>
    </row>
    <row r="247" spans="9:16">
      <c r="I247" s="402"/>
      <c r="J247" s="402"/>
      <c r="K247" s="402"/>
      <c r="L247" s="402"/>
      <c r="M247" s="402"/>
      <c r="N247" s="402"/>
      <c r="O247" s="402"/>
      <c r="P247" s="484"/>
    </row>
    <row r="248" spans="9:16">
      <c r="I248" s="402"/>
      <c r="J248" s="402"/>
      <c r="K248" s="402"/>
      <c r="L248" s="402"/>
      <c r="M248" s="402"/>
      <c r="N248" s="402"/>
      <c r="O248" s="402"/>
      <c r="P248" s="484"/>
    </row>
    <row r="249" spans="9:16">
      <c r="I249" s="402"/>
      <c r="J249" s="402"/>
      <c r="K249" s="402"/>
      <c r="L249" s="402"/>
      <c r="M249" s="402"/>
      <c r="N249" s="402"/>
      <c r="O249" s="402"/>
      <c r="P249" s="484"/>
    </row>
    <row r="250" spans="9:16">
      <c r="I250" s="402"/>
      <c r="J250" s="402"/>
      <c r="K250" s="402"/>
      <c r="L250" s="402"/>
      <c r="M250" s="402"/>
      <c r="N250" s="402"/>
      <c r="O250" s="402"/>
      <c r="P250" s="484"/>
    </row>
    <row r="251" spans="9:16">
      <c r="I251" s="402"/>
      <c r="J251" s="402"/>
      <c r="K251" s="402"/>
      <c r="L251" s="402"/>
      <c r="M251" s="402"/>
      <c r="N251" s="402"/>
      <c r="O251" s="402"/>
      <c r="P251" s="484"/>
    </row>
    <row r="252" spans="9:16">
      <c r="I252" s="402"/>
      <c r="J252" s="402"/>
      <c r="K252" s="402"/>
      <c r="L252" s="402"/>
      <c r="M252" s="402"/>
      <c r="N252" s="402"/>
      <c r="O252" s="402"/>
      <c r="P252" s="484"/>
    </row>
    <row r="253" spans="9:16">
      <c r="I253" s="402"/>
      <c r="J253" s="402"/>
      <c r="K253" s="402"/>
      <c r="L253" s="402"/>
      <c r="M253" s="402"/>
      <c r="N253" s="402"/>
      <c r="O253" s="402"/>
      <c r="P253" s="484"/>
    </row>
    <row r="254" spans="9:16">
      <c r="I254" s="402"/>
      <c r="J254" s="402"/>
      <c r="K254" s="402"/>
      <c r="L254" s="402"/>
      <c r="M254" s="402"/>
      <c r="N254" s="402"/>
      <c r="O254" s="402"/>
      <c r="P254" s="484"/>
    </row>
    <row r="255" spans="9:16">
      <c r="I255" s="402"/>
      <c r="J255" s="402"/>
      <c r="K255" s="402"/>
      <c r="L255" s="402"/>
      <c r="M255" s="402"/>
      <c r="N255" s="402"/>
      <c r="O255" s="402"/>
      <c r="P255" s="484"/>
    </row>
    <row r="256" spans="9:16">
      <c r="I256" s="402"/>
      <c r="J256" s="402"/>
      <c r="K256" s="402"/>
      <c r="L256" s="402"/>
      <c r="M256" s="402"/>
      <c r="N256" s="402"/>
      <c r="O256" s="402"/>
      <c r="P256" s="484"/>
    </row>
    <row r="257" spans="9:16">
      <c r="I257" s="402"/>
      <c r="J257" s="402"/>
      <c r="K257" s="402"/>
      <c r="L257" s="402"/>
      <c r="M257" s="402"/>
      <c r="N257" s="402"/>
      <c r="O257" s="402"/>
      <c r="P257" s="484"/>
    </row>
    <row r="258" spans="9:16">
      <c r="I258" s="402"/>
      <c r="J258" s="402"/>
      <c r="K258" s="402"/>
      <c r="L258" s="402"/>
      <c r="M258" s="402"/>
      <c r="N258" s="402"/>
      <c r="O258" s="402"/>
      <c r="P258" s="484"/>
    </row>
    <row r="259" spans="9:16">
      <c r="I259" s="402"/>
      <c r="J259" s="402"/>
      <c r="K259" s="402"/>
      <c r="L259" s="402"/>
      <c r="M259" s="402"/>
      <c r="N259" s="402"/>
      <c r="O259" s="402"/>
      <c r="P259" s="484"/>
    </row>
    <row r="260" spans="9:16">
      <c r="I260" s="402"/>
      <c r="J260" s="402"/>
      <c r="K260" s="402"/>
      <c r="L260" s="402"/>
      <c r="M260" s="402"/>
      <c r="N260" s="402"/>
      <c r="O260" s="402"/>
      <c r="P260" s="484"/>
    </row>
    <row r="261" spans="9:16">
      <c r="I261" s="402"/>
      <c r="J261" s="402"/>
      <c r="K261" s="402"/>
      <c r="L261" s="402"/>
      <c r="M261" s="402"/>
      <c r="N261" s="402"/>
      <c r="O261" s="402"/>
      <c r="P261" s="484"/>
    </row>
    <row r="262" spans="9:16">
      <c r="I262" s="402"/>
      <c r="J262" s="402"/>
      <c r="K262" s="402"/>
      <c r="L262" s="402"/>
      <c r="M262" s="402"/>
      <c r="N262" s="402"/>
      <c r="O262" s="402"/>
      <c r="P262" s="484"/>
    </row>
    <row r="263" spans="9:16">
      <c r="I263" s="402"/>
      <c r="J263" s="402"/>
      <c r="K263" s="402"/>
      <c r="L263" s="402"/>
      <c r="M263" s="402"/>
      <c r="N263" s="402"/>
      <c r="O263" s="402"/>
      <c r="P263" s="484"/>
    </row>
    <row r="264" spans="9:16">
      <c r="K264" s="402"/>
    </row>
    <row r="1103" spans="4:4"/>
    <row r="1153" spans="4:4"/>
  </sheetData>
  <sheetProtection password="81B0" sheet="1" objects="1" scenarios="1"/>
  <mergeCells count="42">
    <mergeCell ref="I14:K14"/>
    <mergeCell ref="I16:K16"/>
    <mergeCell ref="I19:K19"/>
    <mergeCell ref="J70:K70"/>
    <mergeCell ref="J48:K48"/>
    <mergeCell ref="J79:K79"/>
    <mergeCell ref="J76:K76"/>
    <mergeCell ref="AA23:AA24"/>
    <mergeCell ref="X23:X24"/>
    <mergeCell ref="Y23:Y24"/>
    <mergeCell ref="J66:K66"/>
    <mergeCell ref="J33:K33"/>
    <mergeCell ref="J39:K39"/>
    <mergeCell ref="J47:K47"/>
    <mergeCell ref="U23:U24"/>
    <mergeCell ref="Z23:Z24"/>
    <mergeCell ref="S23:S24"/>
    <mergeCell ref="T23:T24"/>
    <mergeCell ref="V23:V24"/>
    <mergeCell ref="M23:P23"/>
    <mergeCell ref="J30:K30"/>
    <mergeCell ref="J130:K130"/>
    <mergeCell ref="J131:K131"/>
    <mergeCell ref="J101:K101"/>
    <mergeCell ref="J112:K112"/>
    <mergeCell ref="J108:K108"/>
    <mergeCell ref="J80:K80"/>
    <mergeCell ref="J81:K81"/>
    <mergeCell ref="J82:K82"/>
    <mergeCell ref="J141:K141"/>
    <mergeCell ref="J119:K119"/>
    <mergeCell ref="J92:K92"/>
    <mergeCell ref="J98:K98"/>
    <mergeCell ref="J99:K99"/>
    <mergeCell ref="J100:K100"/>
    <mergeCell ref="J114:K114"/>
    <mergeCell ref="J113:K113"/>
    <mergeCell ref="J115:K115"/>
    <mergeCell ref="J127:K127"/>
    <mergeCell ref="J118:K118"/>
    <mergeCell ref="J136:K136"/>
    <mergeCell ref="J83:K83"/>
  </mergeCells>
  <phoneticPr fontId="14" type="noConversion"/>
  <conditionalFormatting sqref="V30:V41 AA30:AA41 AA70:AA83 V70:V83 AA43:AA44 V43:V44 V46:V65 AA46:AA65 V85:V88 AA85:AA88 AA90:AA144 V90:V144">
    <cfRule type="cellIs" dxfId="7" priority="11" stopIfTrue="1" operator="lessThan">
      <formula>0</formula>
    </cfRule>
  </conditionalFormatting>
  <conditionalFormatting sqref="V28 AA28">
    <cfRule type="cellIs" dxfId="6" priority="10" stopIfTrue="1" operator="lessThan">
      <formula>0</formula>
    </cfRule>
  </conditionalFormatting>
  <conditionalFormatting sqref="AA66:AA69 V66 V68:V69">
    <cfRule type="cellIs" dxfId="5" priority="8" stopIfTrue="1" operator="lessThan">
      <formula>0</formula>
    </cfRule>
  </conditionalFormatting>
  <conditionalFormatting sqref="V67">
    <cfRule type="cellIs" dxfId="4" priority="7" stopIfTrue="1" operator="lessThan">
      <formula>0</formula>
    </cfRule>
  </conditionalFormatting>
  <conditionalFormatting sqref="V42 AA42">
    <cfRule type="cellIs" dxfId="3" priority="5" stopIfTrue="1" operator="lessThan">
      <formula>0</formula>
    </cfRule>
  </conditionalFormatting>
  <conditionalFormatting sqref="AA45 V45">
    <cfRule type="cellIs" dxfId="2" priority="3" stopIfTrue="1" operator="lessThan">
      <formula>0</formula>
    </cfRule>
  </conditionalFormatting>
  <conditionalFormatting sqref="V84 AA84">
    <cfRule type="cellIs" dxfId="1" priority="2" stopIfTrue="1" operator="lessThan">
      <formula>0</formula>
    </cfRule>
  </conditionalFormatting>
  <conditionalFormatting sqref="AA89 V89">
    <cfRule type="cellIs" dxfId="0" priority="1" stopIfTrue="1" operator="lessThan">
      <formula>0</formula>
    </cfRule>
  </conditionalFormatting>
  <dataValidations count="5">
    <dataValidation type="whole" operator="lessThan" allowBlank="1" showInputMessage="1" showErrorMessage="1" error="Въведете отрицателно число!!!" sqref="X139:AD139 S139:V139">
      <formula1>0</formula1>
    </dataValidation>
    <dataValidation type="whole" errorStyle="information" operator="lessThan" allowBlank="1" showInputMessage="1" showErrorMessage="1" error="Въвежда се отрицателно число !" sqref="X88:Z88 AB75 S88:U88 X75:Y75 S75:T75 AB88:AC88">
      <formula1>0</formula1>
    </dataValidation>
    <dataValidation type="whole" operator="lessThan" allowBlank="1" showInputMessage="1" showErrorMessage="1" error="Въвежда се цяло число!" sqref="L77:O82 L67:O69 L49:O65 L31:O32 L141:O141 L93:O100 L132:O135 L128:O130 L120:O126 L116:O118 L109:O114 L102:O107 L71:O75 L40:O47 L34:O38 L84:O91 M92:O92 L137:O139 M136:O136">
      <formula1>999999999999999000</formula1>
    </dataValidation>
    <dataValidation type="list" allowBlank="1" showInputMessage="1" showErrorMessage="1" promptTitle="ИЗБЕРЕТЕ ОПЕРАТИВНА ПРОГРАМА" prompt="ИЗПОЛЗВА СЕ САМО ЗА КОД НА ИБСФ &quot;98&quot;" sqref="K26">
      <formula1>OP_LIST</formula1>
    </dataValidation>
    <dataValidation type="list" allowBlank="1" showInputMessage="1" showErrorMessage="1" promptTitle="ВЪВЕДЕТЕ ДЕЙНОСТ" sqref="K28">
      <formula1>EBK_DEIN</formula1>
    </dataValidation>
  </dataValidations>
  <pageMargins left="0.75" right="0.75" top="1" bottom="1" header="0.5" footer="0.5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IV704"/>
  <sheetViews>
    <sheetView topLeftCell="E1" workbookViewId="0">
      <selection activeCell="G6" sqref="G6"/>
    </sheetView>
  </sheetViews>
  <sheetFormatPr defaultRowHeight="14.25"/>
  <cols>
    <col min="1" max="1" width="9.140625" style="491" hidden="1" customWidth="1"/>
    <col min="2" max="2" width="125.28515625" style="494" hidden="1" customWidth="1"/>
    <col min="3" max="3" width="22.42578125" style="491" hidden="1" customWidth="1"/>
    <col min="4" max="4" width="9.140625" style="491" hidden="1" customWidth="1"/>
    <col min="5" max="5" width="9.42578125" style="491" bestFit="1" customWidth="1"/>
    <col min="6" max="16384" width="9.140625" style="491"/>
  </cols>
  <sheetData>
    <row r="1" spans="1:4">
      <c r="A1" s="527" t="s">
        <v>1462</v>
      </c>
      <c r="B1" s="528" t="s">
        <v>1469</v>
      </c>
      <c r="C1" s="527"/>
    </row>
    <row r="2" spans="1:4" ht="31.5" customHeight="1">
      <c r="A2" s="606">
        <v>0</v>
      </c>
      <c r="B2" s="607" t="s">
        <v>617</v>
      </c>
      <c r="C2" s="608" t="s">
        <v>618</v>
      </c>
    </row>
    <row r="3" spans="1:4" ht="35.25" customHeight="1">
      <c r="A3" s="606">
        <v>17</v>
      </c>
      <c r="B3" s="609" t="s">
        <v>1476</v>
      </c>
      <c r="C3" s="608" t="s">
        <v>667</v>
      </c>
      <c r="D3" s="492"/>
    </row>
    <row r="4" spans="1:4" ht="35.25" customHeight="1">
      <c r="A4" s="606">
        <v>33</v>
      </c>
      <c r="B4" s="609" t="s">
        <v>668</v>
      </c>
      <c r="C4" s="608" t="s">
        <v>618</v>
      </c>
    </row>
    <row r="5" spans="1:4" ht="31.5">
      <c r="A5" s="606">
        <v>42</v>
      </c>
      <c r="B5" s="609" t="s">
        <v>1475</v>
      </c>
      <c r="C5" s="608" t="s">
        <v>667</v>
      </c>
    </row>
    <row r="6" spans="1:4" ht="31.5">
      <c r="A6" s="606">
        <v>96</v>
      </c>
      <c r="B6" s="609" t="s">
        <v>1473</v>
      </c>
      <c r="C6" s="608" t="s">
        <v>667</v>
      </c>
      <c r="D6" s="492"/>
    </row>
    <row r="7" spans="1:4" ht="31.5">
      <c r="A7" s="606">
        <v>97</v>
      </c>
      <c r="B7" s="609" t="s">
        <v>1472</v>
      </c>
      <c r="C7" s="608" t="s">
        <v>667</v>
      </c>
      <c r="D7" s="493"/>
    </row>
    <row r="8" spans="1:4" ht="31.5">
      <c r="A8" s="606">
        <v>98</v>
      </c>
      <c r="B8" s="609" t="s">
        <v>1474</v>
      </c>
      <c r="C8" s="608" t="s">
        <v>667</v>
      </c>
      <c r="D8" s="493"/>
    </row>
    <row r="9" spans="1:4" ht="15.75">
      <c r="A9" s="492"/>
      <c r="B9" s="492"/>
      <c r="C9" s="490"/>
      <c r="D9" s="493"/>
    </row>
    <row r="10" spans="1:4">
      <c r="A10" s="868" t="s">
        <v>1462</v>
      </c>
      <c r="B10" s="869" t="s">
        <v>1468</v>
      </c>
      <c r="C10" s="868"/>
    </row>
    <row r="11" spans="1:4">
      <c r="A11" s="870"/>
      <c r="B11" s="871" t="s">
        <v>669</v>
      </c>
      <c r="C11" s="870"/>
    </row>
    <row r="12" spans="1:4" ht="15.75">
      <c r="A12" s="851">
        <v>1101</v>
      </c>
      <c r="B12" s="852" t="s">
        <v>670</v>
      </c>
      <c r="C12" s="851">
        <v>1101</v>
      </c>
    </row>
    <row r="13" spans="1:4" ht="15.75">
      <c r="A13" s="851">
        <v>1103</v>
      </c>
      <c r="B13" s="853" t="s">
        <v>671</v>
      </c>
      <c r="C13" s="851">
        <v>1103</v>
      </c>
    </row>
    <row r="14" spans="1:4" ht="15.75">
      <c r="A14" s="851">
        <v>1104</v>
      </c>
      <c r="B14" s="854" t="s">
        <v>672</v>
      </c>
      <c r="C14" s="851">
        <v>1104</v>
      </c>
    </row>
    <row r="15" spans="1:4" ht="15.75">
      <c r="A15" s="851">
        <v>1105</v>
      </c>
      <c r="B15" s="854" t="s">
        <v>673</v>
      </c>
      <c r="C15" s="851">
        <v>1105</v>
      </c>
    </row>
    <row r="16" spans="1:4" ht="15.75">
      <c r="A16" s="851">
        <v>1106</v>
      </c>
      <c r="B16" s="854" t="s">
        <v>674</v>
      </c>
      <c r="C16" s="851">
        <v>1106</v>
      </c>
    </row>
    <row r="17" spans="1:3" ht="15.75">
      <c r="A17" s="851">
        <v>1107</v>
      </c>
      <c r="B17" s="854" t="s">
        <v>675</v>
      </c>
      <c r="C17" s="851">
        <v>1107</v>
      </c>
    </row>
    <row r="18" spans="1:3" ht="15.75">
      <c r="A18" s="851">
        <v>1108</v>
      </c>
      <c r="B18" s="854" t="s">
        <v>676</v>
      </c>
      <c r="C18" s="851">
        <v>1108</v>
      </c>
    </row>
    <row r="19" spans="1:3" ht="15.75">
      <c r="A19" s="851">
        <v>1111</v>
      </c>
      <c r="B19" s="855" t="s">
        <v>677</v>
      </c>
      <c r="C19" s="851">
        <v>1111</v>
      </c>
    </row>
    <row r="20" spans="1:3" ht="15.75">
      <c r="A20" s="851">
        <v>1115</v>
      </c>
      <c r="B20" s="855" t="s">
        <v>678</v>
      </c>
      <c r="C20" s="851">
        <v>1115</v>
      </c>
    </row>
    <row r="21" spans="1:3" ht="15.75">
      <c r="A21" s="851">
        <v>1116</v>
      </c>
      <c r="B21" s="855" t="s">
        <v>679</v>
      </c>
      <c r="C21" s="851">
        <v>1116</v>
      </c>
    </row>
    <row r="22" spans="1:3" ht="15.75">
      <c r="A22" s="851">
        <v>1117</v>
      </c>
      <c r="B22" s="855" t="s">
        <v>680</v>
      </c>
      <c r="C22" s="851">
        <v>1117</v>
      </c>
    </row>
    <row r="23" spans="1:3" ht="15.75">
      <c r="A23" s="851">
        <v>1121</v>
      </c>
      <c r="B23" s="854" t="s">
        <v>681</v>
      </c>
      <c r="C23" s="851">
        <v>1121</v>
      </c>
    </row>
    <row r="24" spans="1:3" ht="15.75">
      <c r="A24" s="851">
        <v>1122</v>
      </c>
      <c r="B24" s="854" t="s">
        <v>682</v>
      </c>
      <c r="C24" s="851">
        <v>1122</v>
      </c>
    </row>
    <row r="25" spans="1:3" ht="15.75">
      <c r="A25" s="851">
        <v>1123</v>
      </c>
      <c r="B25" s="854" t="s">
        <v>683</v>
      </c>
      <c r="C25" s="851">
        <v>1123</v>
      </c>
    </row>
    <row r="26" spans="1:3" ht="15.75">
      <c r="A26" s="851">
        <v>1125</v>
      </c>
      <c r="B26" s="856" t="s">
        <v>684</v>
      </c>
      <c r="C26" s="851">
        <v>1125</v>
      </c>
    </row>
    <row r="27" spans="1:3" ht="15.75">
      <c r="A27" s="851">
        <v>1128</v>
      </c>
      <c r="B27" s="854" t="s">
        <v>685</v>
      </c>
      <c r="C27" s="851">
        <v>1128</v>
      </c>
    </row>
    <row r="28" spans="1:3" ht="15.75">
      <c r="A28" s="851">
        <v>1139</v>
      </c>
      <c r="B28" s="857" t="s">
        <v>686</v>
      </c>
      <c r="C28" s="851">
        <v>1139</v>
      </c>
    </row>
    <row r="29" spans="1:3" ht="15.75">
      <c r="A29" s="851">
        <v>1141</v>
      </c>
      <c r="B29" s="855" t="s">
        <v>687</v>
      </c>
      <c r="C29" s="851">
        <v>1141</v>
      </c>
    </row>
    <row r="30" spans="1:3" ht="15.75">
      <c r="A30" s="851">
        <v>1142</v>
      </c>
      <c r="B30" s="854" t="s">
        <v>688</v>
      </c>
      <c r="C30" s="851">
        <v>1142</v>
      </c>
    </row>
    <row r="31" spans="1:3" ht="15.75">
      <c r="A31" s="851">
        <v>1143</v>
      </c>
      <c r="B31" s="855" t="s">
        <v>689</v>
      </c>
      <c r="C31" s="851">
        <v>1143</v>
      </c>
    </row>
    <row r="32" spans="1:3" ht="15.75">
      <c r="A32" s="851">
        <v>1144</v>
      </c>
      <c r="B32" s="855" t="s">
        <v>690</v>
      </c>
      <c r="C32" s="851">
        <v>1144</v>
      </c>
    </row>
    <row r="33" spans="1:3" ht="15.75">
      <c r="A33" s="851">
        <v>1145</v>
      </c>
      <c r="B33" s="854" t="s">
        <v>691</v>
      </c>
      <c r="C33" s="851">
        <v>1145</v>
      </c>
    </row>
    <row r="34" spans="1:3" ht="15.75">
      <c r="A34" s="851">
        <v>1146</v>
      </c>
      <c r="B34" s="855" t="s">
        <v>692</v>
      </c>
      <c r="C34" s="851">
        <v>1146</v>
      </c>
    </row>
    <row r="35" spans="1:3" ht="15.75">
      <c r="A35" s="851">
        <v>1147</v>
      </c>
      <c r="B35" s="855" t="s">
        <v>693</v>
      </c>
      <c r="C35" s="851">
        <v>1147</v>
      </c>
    </row>
    <row r="36" spans="1:3" ht="15.75">
      <c r="A36" s="851">
        <v>1148</v>
      </c>
      <c r="B36" s="855" t="s">
        <v>694</v>
      </c>
      <c r="C36" s="851">
        <v>1148</v>
      </c>
    </row>
    <row r="37" spans="1:3" ht="15.75">
      <c r="A37" s="851">
        <v>1149</v>
      </c>
      <c r="B37" s="855" t="s">
        <v>695</v>
      </c>
      <c r="C37" s="851">
        <v>1149</v>
      </c>
    </row>
    <row r="38" spans="1:3" ht="15.75">
      <c r="A38" s="851">
        <v>1151</v>
      </c>
      <c r="B38" s="855" t="s">
        <v>696</v>
      </c>
      <c r="C38" s="851">
        <v>1151</v>
      </c>
    </row>
    <row r="39" spans="1:3" ht="15.75">
      <c r="A39" s="851">
        <v>1158</v>
      </c>
      <c r="B39" s="854" t="s">
        <v>697</v>
      </c>
      <c r="C39" s="851">
        <v>1158</v>
      </c>
    </row>
    <row r="40" spans="1:3" ht="15.75">
      <c r="A40" s="851">
        <v>1161</v>
      </c>
      <c r="B40" s="854" t="s">
        <v>698</v>
      </c>
      <c r="C40" s="851">
        <v>1161</v>
      </c>
    </row>
    <row r="41" spans="1:3" ht="15.75">
      <c r="A41" s="851">
        <v>1162</v>
      </c>
      <c r="B41" s="854" t="s">
        <v>699</v>
      </c>
      <c r="C41" s="851">
        <v>1162</v>
      </c>
    </row>
    <row r="42" spans="1:3" ht="15.75">
      <c r="A42" s="851">
        <v>1163</v>
      </c>
      <c r="B42" s="854" t="s">
        <v>700</v>
      </c>
      <c r="C42" s="851">
        <v>1163</v>
      </c>
    </row>
    <row r="43" spans="1:3" ht="15.75">
      <c r="A43" s="851">
        <v>1168</v>
      </c>
      <c r="B43" s="854" t="s">
        <v>701</v>
      </c>
      <c r="C43" s="851">
        <v>1168</v>
      </c>
    </row>
    <row r="44" spans="1:3" ht="15.75">
      <c r="A44" s="851">
        <v>1179</v>
      </c>
      <c r="B44" s="855" t="s">
        <v>702</v>
      </c>
      <c r="C44" s="851">
        <v>1179</v>
      </c>
    </row>
    <row r="45" spans="1:3" ht="15.75">
      <c r="A45" s="851">
        <v>2201</v>
      </c>
      <c r="B45" s="855" t="s">
        <v>703</v>
      </c>
      <c r="C45" s="851">
        <v>2201</v>
      </c>
    </row>
    <row r="46" spans="1:3" ht="15.75">
      <c r="A46" s="851">
        <v>2205</v>
      </c>
      <c r="B46" s="854" t="s">
        <v>704</v>
      </c>
      <c r="C46" s="851">
        <v>2205</v>
      </c>
    </row>
    <row r="47" spans="1:3" ht="15.75">
      <c r="A47" s="851">
        <v>2206</v>
      </c>
      <c r="B47" s="857" t="s">
        <v>705</v>
      </c>
      <c r="C47" s="851">
        <v>2206</v>
      </c>
    </row>
    <row r="48" spans="1:3" ht="15.75">
      <c r="A48" s="851">
        <v>2215</v>
      </c>
      <c r="B48" s="854" t="s">
        <v>706</v>
      </c>
      <c r="C48" s="851">
        <v>2215</v>
      </c>
    </row>
    <row r="49" spans="1:3" ht="15.75">
      <c r="A49" s="851">
        <v>2218</v>
      </c>
      <c r="B49" s="854" t="s">
        <v>707</v>
      </c>
      <c r="C49" s="851">
        <v>2218</v>
      </c>
    </row>
    <row r="50" spans="1:3" ht="15.75">
      <c r="A50" s="851">
        <v>2219</v>
      </c>
      <c r="B50" s="854" t="s">
        <v>708</v>
      </c>
      <c r="C50" s="851">
        <v>2219</v>
      </c>
    </row>
    <row r="51" spans="1:3" ht="15.75">
      <c r="A51" s="851">
        <v>2221</v>
      </c>
      <c r="B51" s="855" t="s">
        <v>709</v>
      </c>
      <c r="C51" s="851">
        <v>2221</v>
      </c>
    </row>
    <row r="52" spans="1:3" ht="15.75">
      <c r="A52" s="851">
        <v>2222</v>
      </c>
      <c r="B52" s="858" t="s">
        <v>710</v>
      </c>
      <c r="C52" s="851">
        <v>2222</v>
      </c>
    </row>
    <row r="53" spans="1:3" ht="15.75">
      <c r="A53" s="851">
        <v>2223</v>
      </c>
      <c r="B53" s="858" t="s">
        <v>1728</v>
      </c>
      <c r="C53" s="851">
        <v>2223</v>
      </c>
    </row>
    <row r="54" spans="1:3" ht="15.75">
      <c r="A54" s="851">
        <v>2224</v>
      </c>
      <c r="B54" s="857" t="s">
        <v>711</v>
      </c>
      <c r="C54" s="851">
        <v>2224</v>
      </c>
    </row>
    <row r="55" spans="1:3" ht="15.75">
      <c r="A55" s="851">
        <v>2225</v>
      </c>
      <c r="B55" s="854" t="s">
        <v>712</v>
      </c>
      <c r="C55" s="851">
        <v>2225</v>
      </c>
    </row>
    <row r="56" spans="1:3" ht="15.75">
      <c r="A56" s="851">
        <v>2228</v>
      </c>
      <c r="B56" s="854" t="s">
        <v>713</v>
      </c>
      <c r="C56" s="851">
        <v>2228</v>
      </c>
    </row>
    <row r="57" spans="1:3" ht="15.75">
      <c r="A57" s="851">
        <v>2239</v>
      </c>
      <c r="B57" s="855" t="s">
        <v>714</v>
      </c>
      <c r="C57" s="851">
        <v>2239</v>
      </c>
    </row>
    <row r="58" spans="1:3" ht="15.75">
      <c r="A58" s="851">
        <v>2241</v>
      </c>
      <c r="B58" s="858" t="s">
        <v>715</v>
      </c>
      <c r="C58" s="851">
        <v>2241</v>
      </c>
    </row>
    <row r="59" spans="1:3" ht="15.75">
      <c r="A59" s="851">
        <v>2242</v>
      </c>
      <c r="B59" s="858" t="s">
        <v>716</v>
      </c>
      <c r="C59" s="851">
        <v>2242</v>
      </c>
    </row>
    <row r="60" spans="1:3" ht="15.75">
      <c r="A60" s="851">
        <v>2243</v>
      </c>
      <c r="B60" s="858" t="s">
        <v>717</v>
      </c>
      <c r="C60" s="851">
        <v>2243</v>
      </c>
    </row>
    <row r="61" spans="1:3" ht="15.75">
      <c r="A61" s="851">
        <v>2244</v>
      </c>
      <c r="B61" s="858" t="s">
        <v>718</v>
      </c>
      <c r="C61" s="851">
        <v>2244</v>
      </c>
    </row>
    <row r="62" spans="1:3" ht="15.75">
      <c r="A62" s="851">
        <v>2245</v>
      </c>
      <c r="B62" s="859" t="s">
        <v>719</v>
      </c>
      <c r="C62" s="851">
        <v>2245</v>
      </c>
    </row>
    <row r="63" spans="1:3" ht="15.75">
      <c r="A63" s="851">
        <v>2246</v>
      </c>
      <c r="B63" s="858" t="s">
        <v>720</v>
      </c>
      <c r="C63" s="851">
        <v>2246</v>
      </c>
    </row>
    <row r="64" spans="1:3" ht="15.75">
      <c r="A64" s="851">
        <v>2247</v>
      </c>
      <c r="B64" s="858" t="s">
        <v>721</v>
      </c>
      <c r="C64" s="851">
        <v>2247</v>
      </c>
    </row>
    <row r="65" spans="1:3" ht="15.75">
      <c r="A65" s="851">
        <v>2248</v>
      </c>
      <c r="B65" s="858" t="s">
        <v>722</v>
      </c>
      <c r="C65" s="851">
        <v>2248</v>
      </c>
    </row>
    <row r="66" spans="1:3" ht="15.75">
      <c r="A66" s="851">
        <v>2249</v>
      </c>
      <c r="B66" s="858" t="s">
        <v>723</v>
      </c>
      <c r="C66" s="851">
        <v>2249</v>
      </c>
    </row>
    <row r="67" spans="1:3" ht="15.75">
      <c r="A67" s="851">
        <v>2258</v>
      </c>
      <c r="B67" s="854" t="s">
        <v>724</v>
      </c>
      <c r="C67" s="851">
        <v>2258</v>
      </c>
    </row>
    <row r="68" spans="1:3" ht="15.75">
      <c r="A68" s="851">
        <v>2259</v>
      </c>
      <c r="B68" s="857" t="s">
        <v>725</v>
      </c>
      <c r="C68" s="851">
        <v>2259</v>
      </c>
    </row>
    <row r="69" spans="1:3" ht="15.75">
      <c r="A69" s="851">
        <v>2261</v>
      </c>
      <c r="B69" s="855" t="s">
        <v>726</v>
      </c>
      <c r="C69" s="851">
        <v>2261</v>
      </c>
    </row>
    <row r="70" spans="1:3" ht="15.75">
      <c r="A70" s="851">
        <v>2268</v>
      </c>
      <c r="B70" s="854" t="s">
        <v>727</v>
      </c>
      <c r="C70" s="851">
        <v>2268</v>
      </c>
    </row>
    <row r="71" spans="1:3" ht="15.75">
      <c r="A71" s="851">
        <v>2279</v>
      </c>
      <c r="B71" s="855" t="s">
        <v>728</v>
      </c>
      <c r="C71" s="851">
        <v>2279</v>
      </c>
    </row>
    <row r="72" spans="1:3" ht="15.75">
      <c r="A72" s="851">
        <v>2281</v>
      </c>
      <c r="B72" s="857" t="s">
        <v>729</v>
      </c>
      <c r="C72" s="851">
        <v>2281</v>
      </c>
    </row>
    <row r="73" spans="1:3" ht="15.75">
      <c r="A73" s="851">
        <v>2282</v>
      </c>
      <c r="B73" s="857" t="s">
        <v>730</v>
      </c>
      <c r="C73" s="851">
        <v>2282</v>
      </c>
    </row>
    <row r="74" spans="1:3" ht="15.75">
      <c r="A74" s="851">
        <v>2283</v>
      </c>
      <c r="B74" s="857" t="s">
        <v>731</v>
      </c>
      <c r="C74" s="851">
        <v>2283</v>
      </c>
    </row>
    <row r="75" spans="1:3" ht="15.75">
      <c r="A75" s="851">
        <v>2284</v>
      </c>
      <c r="B75" s="857" t="s">
        <v>732</v>
      </c>
      <c r="C75" s="851">
        <v>2284</v>
      </c>
    </row>
    <row r="76" spans="1:3" ht="15.75">
      <c r="A76" s="851">
        <v>2285</v>
      </c>
      <c r="B76" s="857" t="s">
        <v>733</v>
      </c>
      <c r="C76" s="851">
        <v>2285</v>
      </c>
    </row>
    <row r="77" spans="1:3" ht="15.75">
      <c r="A77" s="851">
        <v>2288</v>
      </c>
      <c r="B77" s="857" t="s">
        <v>734</v>
      </c>
      <c r="C77" s="851">
        <v>2288</v>
      </c>
    </row>
    <row r="78" spans="1:3" ht="15.75">
      <c r="A78" s="851">
        <v>2289</v>
      </c>
      <c r="B78" s="857" t="s">
        <v>735</v>
      </c>
      <c r="C78" s="851">
        <v>2289</v>
      </c>
    </row>
    <row r="79" spans="1:3" ht="15.75">
      <c r="A79" s="851">
        <v>3301</v>
      </c>
      <c r="B79" s="854" t="s">
        <v>736</v>
      </c>
      <c r="C79" s="851">
        <v>3301</v>
      </c>
    </row>
    <row r="80" spans="1:3" ht="15.75">
      <c r="A80" s="851">
        <v>3311</v>
      </c>
      <c r="B80" s="854" t="s">
        <v>1726</v>
      </c>
      <c r="C80" s="851">
        <v>3311</v>
      </c>
    </row>
    <row r="81" spans="1:3" ht="15.75">
      <c r="A81" s="851">
        <v>3312</v>
      </c>
      <c r="B81" s="855" t="s">
        <v>1727</v>
      </c>
      <c r="C81" s="851">
        <v>3312</v>
      </c>
    </row>
    <row r="82" spans="1:3" ht="15.75">
      <c r="A82" s="851">
        <v>3318</v>
      </c>
      <c r="B82" s="857" t="s">
        <v>737</v>
      </c>
      <c r="C82" s="851">
        <v>3318</v>
      </c>
    </row>
    <row r="83" spans="1:3" ht="15.75">
      <c r="A83" s="851">
        <v>3321</v>
      </c>
      <c r="B83" s="854" t="s">
        <v>1729</v>
      </c>
      <c r="C83" s="851">
        <v>3321</v>
      </c>
    </row>
    <row r="84" spans="1:3" ht="15.75">
      <c r="A84" s="851">
        <v>3322</v>
      </c>
      <c r="B84" s="855" t="s">
        <v>1730</v>
      </c>
      <c r="C84" s="851">
        <v>3322</v>
      </c>
    </row>
    <row r="85" spans="1:3" ht="15.75">
      <c r="A85" s="851">
        <v>3323</v>
      </c>
      <c r="B85" s="857" t="s">
        <v>1731</v>
      </c>
      <c r="C85" s="851">
        <v>3323</v>
      </c>
    </row>
    <row r="86" spans="1:3" ht="15.75">
      <c r="A86" s="851">
        <v>3324</v>
      </c>
      <c r="B86" s="857" t="s">
        <v>738</v>
      </c>
      <c r="C86" s="851">
        <v>3324</v>
      </c>
    </row>
    <row r="87" spans="1:3" ht="15.75">
      <c r="A87" s="851">
        <v>3325</v>
      </c>
      <c r="B87" s="855" t="s">
        <v>1732</v>
      </c>
      <c r="C87" s="851">
        <v>3325</v>
      </c>
    </row>
    <row r="88" spans="1:3" ht="15.75">
      <c r="A88" s="851">
        <v>3326</v>
      </c>
      <c r="B88" s="854" t="s">
        <v>1733</v>
      </c>
      <c r="C88" s="851">
        <v>3326</v>
      </c>
    </row>
    <row r="89" spans="1:3" ht="15.75">
      <c r="A89" s="851">
        <v>3327</v>
      </c>
      <c r="B89" s="854" t="s">
        <v>1734</v>
      </c>
      <c r="C89" s="851">
        <v>3327</v>
      </c>
    </row>
    <row r="90" spans="1:3" ht="15.75">
      <c r="A90" s="851">
        <v>3332</v>
      </c>
      <c r="B90" s="854" t="s">
        <v>739</v>
      </c>
      <c r="C90" s="851">
        <v>3332</v>
      </c>
    </row>
    <row r="91" spans="1:3" ht="15.75">
      <c r="A91" s="851">
        <v>3333</v>
      </c>
      <c r="B91" s="855" t="s">
        <v>740</v>
      </c>
      <c r="C91" s="851">
        <v>3333</v>
      </c>
    </row>
    <row r="92" spans="1:3" ht="15.75">
      <c r="A92" s="851">
        <v>3334</v>
      </c>
      <c r="B92" s="855" t="s">
        <v>840</v>
      </c>
      <c r="C92" s="851">
        <v>3334</v>
      </c>
    </row>
    <row r="93" spans="1:3" ht="15.75">
      <c r="A93" s="851">
        <v>3336</v>
      </c>
      <c r="B93" s="855" t="s">
        <v>841</v>
      </c>
      <c r="C93" s="851">
        <v>3336</v>
      </c>
    </row>
    <row r="94" spans="1:3" ht="15.75">
      <c r="A94" s="851">
        <v>3337</v>
      </c>
      <c r="B94" s="854" t="s">
        <v>1735</v>
      </c>
      <c r="C94" s="851">
        <v>3337</v>
      </c>
    </row>
    <row r="95" spans="1:3" ht="15.75">
      <c r="A95" s="851">
        <v>3338</v>
      </c>
      <c r="B95" s="854" t="s">
        <v>1736</v>
      </c>
      <c r="C95" s="851">
        <v>3338</v>
      </c>
    </row>
    <row r="96" spans="1:3" ht="15.75">
      <c r="A96" s="851">
        <v>3341</v>
      </c>
      <c r="B96" s="855" t="s">
        <v>842</v>
      </c>
      <c r="C96" s="851">
        <v>3341</v>
      </c>
    </row>
    <row r="97" spans="1:3" ht="15.75">
      <c r="A97" s="851">
        <v>3349</v>
      </c>
      <c r="B97" s="855" t="s">
        <v>741</v>
      </c>
      <c r="C97" s="851">
        <v>3349</v>
      </c>
    </row>
    <row r="98" spans="1:3" ht="15.75">
      <c r="A98" s="851">
        <v>3359</v>
      </c>
      <c r="B98" s="855" t="s">
        <v>742</v>
      </c>
      <c r="C98" s="851">
        <v>3359</v>
      </c>
    </row>
    <row r="99" spans="1:3" ht="15.75">
      <c r="A99" s="851">
        <v>3369</v>
      </c>
      <c r="B99" s="855" t="s">
        <v>743</v>
      </c>
      <c r="C99" s="851">
        <v>3369</v>
      </c>
    </row>
    <row r="100" spans="1:3" ht="15.75">
      <c r="A100" s="851">
        <v>3388</v>
      </c>
      <c r="B100" s="854" t="s">
        <v>744</v>
      </c>
      <c r="C100" s="851">
        <v>3388</v>
      </c>
    </row>
    <row r="101" spans="1:3" ht="15.75">
      <c r="A101" s="851">
        <v>3389</v>
      </c>
      <c r="B101" s="855" t="s">
        <v>745</v>
      </c>
      <c r="C101" s="851">
        <v>3389</v>
      </c>
    </row>
    <row r="102" spans="1:3" ht="15.75">
      <c r="A102" s="851">
        <v>4401</v>
      </c>
      <c r="B102" s="854" t="s">
        <v>746</v>
      </c>
      <c r="C102" s="851">
        <v>4401</v>
      </c>
    </row>
    <row r="103" spans="1:3" ht="15.75">
      <c r="A103" s="851">
        <v>4412</v>
      </c>
      <c r="B103" s="857" t="s">
        <v>747</v>
      </c>
      <c r="C103" s="851">
        <v>4412</v>
      </c>
    </row>
    <row r="104" spans="1:3" ht="15.75">
      <c r="A104" s="851">
        <v>4415</v>
      </c>
      <c r="B104" s="855" t="s">
        <v>748</v>
      </c>
      <c r="C104" s="851">
        <v>4415</v>
      </c>
    </row>
    <row r="105" spans="1:3" ht="15.75">
      <c r="A105" s="851">
        <v>4418</v>
      </c>
      <c r="B105" s="855" t="s">
        <v>749</v>
      </c>
      <c r="C105" s="851">
        <v>4418</v>
      </c>
    </row>
    <row r="106" spans="1:3" ht="15.75">
      <c r="A106" s="851">
        <v>4429</v>
      </c>
      <c r="B106" s="854" t="s">
        <v>750</v>
      </c>
      <c r="C106" s="851">
        <v>4429</v>
      </c>
    </row>
    <row r="107" spans="1:3" ht="15.75">
      <c r="A107" s="851">
        <v>4431</v>
      </c>
      <c r="B107" s="855" t="s">
        <v>1737</v>
      </c>
      <c r="C107" s="851">
        <v>4431</v>
      </c>
    </row>
    <row r="108" spans="1:3" ht="15.75">
      <c r="A108" s="851">
        <v>4433</v>
      </c>
      <c r="B108" s="855" t="s">
        <v>751</v>
      </c>
      <c r="C108" s="851">
        <v>4433</v>
      </c>
    </row>
    <row r="109" spans="1:3" ht="15.75">
      <c r="A109" s="851">
        <v>4436</v>
      </c>
      <c r="B109" s="855" t="s">
        <v>752</v>
      </c>
      <c r="C109" s="851">
        <v>4436</v>
      </c>
    </row>
    <row r="110" spans="1:3" ht="15.75">
      <c r="A110" s="851">
        <v>4437</v>
      </c>
      <c r="B110" s="856" t="s">
        <v>753</v>
      </c>
      <c r="C110" s="851">
        <v>4437</v>
      </c>
    </row>
    <row r="111" spans="1:3" ht="15.75">
      <c r="A111" s="851">
        <v>4448</v>
      </c>
      <c r="B111" s="856" t="s">
        <v>1768</v>
      </c>
      <c r="C111" s="851">
        <v>4448</v>
      </c>
    </row>
    <row r="112" spans="1:3" ht="15.75">
      <c r="A112" s="851">
        <v>4450</v>
      </c>
      <c r="B112" s="855" t="s">
        <v>754</v>
      </c>
      <c r="C112" s="851">
        <v>4450</v>
      </c>
    </row>
    <row r="113" spans="1:3" ht="15.75">
      <c r="A113" s="851">
        <v>4451</v>
      </c>
      <c r="B113" s="860" t="s">
        <v>755</v>
      </c>
      <c r="C113" s="851">
        <v>4451</v>
      </c>
    </row>
    <row r="114" spans="1:3" ht="15.75">
      <c r="A114" s="851">
        <v>4452</v>
      </c>
      <c r="B114" s="860" t="s">
        <v>756</v>
      </c>
      <c r="C114" s="851">
        <v>4452</v>
      </c>
    </row>
    <row r="115" spans="1:3" ht="15.75">
      <c r="A115" s="851">
        <v>4453</v>
      </c>
      <c r="B115" s="860" t="s">
        <v>757</v>
      </c>
      <c r="C115" s="851">
        <v>4453</v>
      </c>
    </row>
    <row r="116" spans="1:3" ht="15.75">
      <c r="A116" s="851">
        <v>4454</v>
      </c>
      <c r="B116" s="861" t="s">
        <v>758</v>
      </c>
      <c r="C116" s="851">
        <v>4454</v>
      </c>
    </row>
    <row r="117" spans="1:3" ht="15.75">
      <c r="A117" s="851">
        <v>4455</v>
      </c>
      <c r="B117" s="861" t="s">
        <v>1738</v>
      </c>
      <c r="C117" s="851">
        <v>4455</v>
      </c>
    </row>
    <row r="118" spans="1:3" ht="15.75">
      <c r="A118" s="851">
        <v>4456</v>
      </c>
      <c r="B118" s="860" t="s">
        <v>759</v>
      </c>
      <c r="C118" s="851">
        <v>4456</v>
      </c>
    </row>
    <row r="119" spans="1:3" ht="15.75">
      <c r="A119" s="851">
        <v>4457</v>
      </c>
      <c r="B119" s="862" t="s">
        <v>1739</v>
      </c>
      <c r="C119" s="851">
        <v>4457</v>
      </c>
    </row>
    <row r="120" spans="1:3" ht="15.75">
      <c r="A120" s="851">
        <v>4458</v>
      </c>
      <c r="B120" s="862" t="s">
        <v>1769</v>
      </c>
      <c r="C120" s="851">
        <v>4458</v>
      </c>
    </row>
    <row r="121" spans="1:3" ht="15.75">
      <c r="A121" s="851">
        <v>4459</v>
      </c>
      <c r="B121" s="862" t="s">
        <v>1740</v>
      </c>
      <c r="C121" s="851">
        <v>4459</v>
      </c>
    </row>
    <row r="122" spans="1:3" ht="15.75">
      <c r="A122" s="851">
        <v>4465</v>
      </c>
      <c r="B122" s="852" t="s">
        <v>760</v>
      </c>
      <c r="C122" s="851">
        <v>4465</v>
      </c>
    </row>
    <row r="123" spans="1:3" ht="15.75">
      <c r="A123" s="851">
        <v>4467</v>
      </c>
      <c r="B123" s="853" t="s">
        <v>761</v>
      </c>
      <c r="C123" s="851">
        <v>4467</v>
      </c>
    </row>
    <row r="124" spans="1:3" ht="15.75">
      <c r="A124" s="851">
        <v>4468</v>
      </c>
      <c r="B124" s="854" t="s">
        <v>762</v>
      </c>
      <c r="C124" s="851">
        <v>4468</v>
      </c>
    </row>
    <row r="125" spans="1:3" ht="15.75">
      <c r="A125" s="851">
        <v>4469</v>
      </c>
      <c r="B125" s="855" t="s">
        <v>763</v>
      </c>
      <c r="C125" s="851">
        <v>4469</v>
      </c>
    </row>
    <row r="126" spans="1:3" ht="15.75">
      <c r="A126" s="851">
        <v>5501</v>
      </c>
      <c r="B126" s="854" t="s">
        <v>764</v>
      </c>
      <c r="C126" s="851">
        <v>5501</v>
      </c>
    </row>
    <row r="127" spans="1:3" ht="15.75">
      <c r="A127" s="851">
        <v>5511</v>
      </c>
      <c r="B127" s="859" t="s">
        <v>765</v>
      </c>
      <c r="C127" s="851">
        <v>5511</v>
      </c>
    </row>
    <row r="128" spans="1:3" ht="15.75">
      <c r="A128" s="851">
        <v>5512</v>
      </c>
      <c r="B128" s="854" t="s">
        <v>766</v>
      </c>
      <c r="C128" s="851">
        <v>5512</v>
      </c>
    </row>
    <row r="129" spans="1:3" ht="15.75">
      <c r="A129" s="851">
        <v>5513</v>
      </c>
      <c r="B129" s="862" t="s">
        <v>1770</v>
      </c>
      <c r="C129" s="851">
        <v>5513</v>
      </c>
    </row>
    <row r="130" spans="1:3" ht="15.75">
      <c r="A130" s="851">
        <v>5514</v>
      </c>
      <c r="B130" s="862" t="s">
        <v>866</v>
      </c>
      <c r="C130" s="851">
        <v>5514</v>
      </c>
    </row>
    <row r="131" spans="1:3" ht="15.75">
      <c r="A131" s="851">
        <v>5515</v>
      </c>
      <c r="B131" s="862" t="s">
        <v>867</v>
      </c>
      <c r="C131" s="851">
        <v>5515</v>
      </c>
    </row>
    <row r="132" spans="1:3" ht="15.75">
      <c r="A132" s="851">
        <v>5516</v>
      </c>
      <c r="B132" s="862" t="s">
        <v>867</v>
      </c>
      <c r="C132" s="851">
        <v>5516</v>
      </c>
    </row>
    <row r="133" spans="1:3" ht="15.75">
      <c r="A133" s="851">
        <v>5517</v>
      </c>
      <c r="B133" s="862" t="s">
        <v>868</v>
      </c>
      <c r="C133" s="851">
        <v>5517</v>
      </c>
    </row>
    <row r="134" spans="1:3" ht="15.75">
      <c r="A134" s="851">
        <v>5518</v>
      </c>
      <c r="B134" s="854" t="s">
        <v>869</v>
      </c>
      <c r="C134" s="851">
        <v>5518</v>
      </c>
    </row>
    <row r="135" spans="1:3" ht="15.75">
      <c r="A135" s="851">
        <v>5519</v>
      </c>
      <c r="B135" s="854" t="s">
        <v>870</v>
      </c>
      <c r="C135" s="851">
        <v>5519</v>
      </c>
    </row>
    <row r="136" spans="1:3" ht="15.75">
      <c r="A136" s="851">
        <v>5521</v>
      </c>
      <c r="B136" s="854" t="s">
        <v>871</v>
      </c>
      <c r="C136" s="851">
        <v>5521</v>
      </c>
    </row>
    <row r="137" spans="1:3" ht="15.75">
      <c r="A137" s="851">
        <v>5522</v>
      </c>
      <c r="B137" s="863" t="s">
        <v>872</v>
      </c>
      <c r="C137" s="851">
        <v>5522</v>
      </c>
    </row>
    <row r="138" spans="1:3" ht="15.75">
      <c r="A138" s="851">
        <v>5524</v>
      </c>
      <c r="B138" s="852" t="s">
        <v>873</v>
      </c>
      <c r="C138" s="851">
        <v>5524</v>
      </c>
    </row>
    <row r="139" spans="1:3" ht="15.75">
      <c r="A139" s="851">
        <v>5525</v>
      </c>
      <c r="B139" s="859" t="s">
        <v>874</v>
      </c>
      <c r="C139" s="851">
        <v>5525</v>
      </c>
    </row>
    <row r="140" spans="1:3" ht="15.75">
      <c r="A140" s="851">
        <v>5526</v>
      </c>
      <c r="B140" s="856" t="s">
        <v>875</v>
      </c>
      <c r="C140" s="851">
        <v>5526</v>
      </c>
    </row>
    <row r="141" spans="1:3" ht="15.75">
      <c r="A141" s="851">
        <v>5527</v>
      </c>
      <c r="B141" s="856" t="s">
        <v>876</v>
      </c>
      <c r="C141" s="851">
        <v>5527</v>
      </c>
    </row>
    <row r="142" spans="1:3" ht="15.75">
      <c r="A142" s="851">
        <v>5528</v>
      </c>
      <c r="B142" s="856" t="s">
        <v>877</v>
      </c>
      <c r="C142" s="851">
        <v>5528</v>
      </c>
    </row>
    <row r="143" spans="1:3" ht="15.75">
      <c r="A143" s="851">
        <v>5529</v>
      </c>
      <c r="B143" s="856" t="s">
        <v>878</v>
      </c>
      <c r="C143" s="851">
        <v>5529</v>
      </c>
    </row>
    <row r="144" spans="1:3" ht="15.75">
      <c r="A144" s="851">
        <v>5530</v>
      </c>
      <c r="B144" s="856" t="s">
        <v>879</v>
      </c>
      <c r="C144" s="851">
        <v>5530</v>
      </c>
    </row>
    <row r="145" spans="1:3" ht="15.75">
      <c r="A145" s="851">
        <v>5531</v>
      </c>
      <c r="B145" s="859" t="s">
        <v>880</v>
      </c>
      <c r="C145" s="851">
        <v>5531</v>
      </c>
    </row>
    <row r="146" spans="1:3" ht="15.75">
      <c r="A146" s="851">
        <v>5532</v>
      </c>
      <c r="B146" s="863" t="s">
        <v>881</v>
      </c>
      <c r="C146" s="851">
        <v>5532</v>
      </c>
    </row>
    <row r="147" spans="1:3" ht="15.75">
      <c r="A147" s="851">
        <v>5533</v>
      </c>
      <c r="B147" s="863" t="s">
        <v>882</v>
      </c>
      <c r="C147" s="851">
        <v>5533</v>
      </c>
    </row>
    <row r="148" spans="1:3" ht="15.75">
      <c r="A148" s="864">
        <v>5534</v>
      </c>
      <c r="B148" s="863" t="s">
        <v>883</v>
      </c>
      <c r="C148" s="864">
        <v>5534</v>
      </c>
    </row>
    <row r="149" spans="1:3" ht="15.75">
      <c r="A149" s="864">
        <v>5535</v>
      </c>
      <c r="B149" s="863" t="s">
        <v>884</v>
      </c>
      <c r="C149" s="864">
        <v>5535</v>
      </c>
    </row>
    <row r="150" spans="1:3" ht="15.75">
      <c r="A150" s="851">
        <v>5538</v>
      </c>
      <c r="B150" s="859" t="s">
        <v>885</v>
      </c>
      <c r="C150" s="851">
        <v>5538</v>
      </c>
    </row>
    <row r="151" spans="1:3" ht="15.75">
      <c r="A151" s="851">
        <v>5540</v>
      </c>
      <c r="B151" s="863" t="s">
        <v>886</v>
      </c>
      <c r="C151" s="851">
        <v>5540</v>
      </c>
    </row>
    <row r="152" spans="1:3" ht="15.75">
      <c r="A152" s="851">
        <v>5541</v>
      </c>
      <c r="B152" s="863" t="s">
        <v>887</v>
      </c>
      <c r="C152" s="851">
        <v>5541</v>
      </c>
    </row>
    <row r="153" spans="1:3" ht="15.75">
      <c r="A153" s="851">
        <v>5545</v>
      </c>
      <c r="B153" s="863" t="s">
        <v>888</v>
      </c>
      <c r="C153" s="851">
        <v>5545</v>
      </c>
    </row>
    <row r="154" spans="1:3" ht="15.75">
      <c r="A154" s="851">
        <v>5546</v>
      </c>
      <c r="B154" s="863" t="s">
        <v>889</v>
      </c>
      <c r="C154" s="851">
        <v>5546</v>
      </c>
    </row>
    <row r="155" spans="1:3" ht="15.75">
      <c r="A155" s="851">
        <v>5547</v>
      </c>
      <c r="B155" s="863" t="s">
        <v>890</v>
      </c>
      <c r="C155" s="851">
        <v>5547</v>
      </c>
    </row>
    <row r="156" spans="1:3" ht="15.75">
      <c r="A156" s="851">
        <v>5548</v>
      </c>
      <c r="B156" s="863" t="s">
        <v>891</v>
      </c>
      <c r="C156" s="851">
        <v>5548</v>
      </c>
    </row>
    <row r="157" spans="1:3" ht="15.75">
      <c r="A157" s="851">
        <v>5550</v>
      </c>
      <c r="B157" s="863" t="s">
        <v>892</v>
      </c>
      <c r="C157" s="851">
        <v>5550</v>
      </c>
    </row>
    <row r="158" spans="1:3" ht="15.75">
      <c r="A158" s="851">
        <v>5551</v>
      </c>
      <c r="B158" s="863" t="s">
        <v>893</v>
      </c>
      <c r="C158" s="851">
        <v>5551</v>
      </c>
    </row>
    <row r="159" spans="1:3" ht="15.75">
      <c r="A159" s="851">
        <v>5553</v>
      </c>
      <c r="B159" s="863" t="s">
        <v>894</v>
      </c>
      <c r="C159" s="851">
        <v>5553</v>
      </c>
    </row>
    <row r="160" spans="1:3" ht="15.75">
      <c r="A160" s="851">
        <v>5554</v>
      </c>
      <c r="B160" s="859" t="s">
        <v>895</v>
      </c>
      <c r="C160" s="851">
        <v>5554</v>
      </c>
    </row>
    <row r="161" spans="1:3" ht="15.75">
      <c r="A161" s="851">
        <v>5556</v>
      </c>
      <c r="B161" s="855" t="s">
        <v>896</v>
      </c>
      <c r="C161" s="851">
        <v>5556</v>
      </c>
    </row>
    <row r="162" spans="1:3" ht="15.75">
      <c r="A162" s="851">
        <v>5561</v>
      </c>
      <c r="B162" s="865" t="s">
        <v>1791</v>
      </c>
      <c r="C162" s="851">
        <v>5561</v>
      </c>
    </row>
    <row r="163" spans="1:3" ht="15.75">
      <c r="A163" s="851">
        <v>5562</v>
      </c>
      <c r="B163" s="865" t="s">
        <v>1792</v>
      </c>
      <c r="C163" s="851">
        <v>5562</v>
      </c>
    </row>
    <row r="164" spans="1:3" ht="15.75">
      <c r="A164" s="851">
        <v>5588</v>
      </c>
      <c r="B164" s="854" t="s">
        <v>897</v>
      </c>
      <c r="C164" s="851">
        <v>5588</v>
      </c>
    </row>
    <row r="165" spans="1:3" ht="15.75">
      <c r="A165" s="851">
        <v>5589</v>
      </c>
      <c r="B165" s="854" t="s">
        <v>898</v>
      </c>
      <c r="C165" s="851">
        <v>5589</v>
      </c>
    </row>
    <row r="166" spans="1:3" ht="15.75">
      <c r="A166" s="851">
        <v>6601</v>
      </c>
      <c r="B166" s="854" t="s">
        <v>899</v>
      </c>
      <c r="C166" s="851">
        <v>6601</v>
      </c>
    </row>
    <row r="167" spans="1:3" ht="15.75">
      <c r="A167" s="851">
        <v>6602</v>
      </c>
      <c r="B167" s="855" t="s">
        <v>900</v>
      </c>
      <c r="C167" s="851">
        <v>6602</v>
      </c>
    </row>
    <row r="168" spans="1:3" ht="15.75">
      <c r="A168" s="851">
        <v>6603</v>
      </c>
      <c r="B168" s="855" t="s">
        <v>901</v>
      </c>
      <c r="C168" s="851">
        <v>6603</v>
      </c>
    </row>
    <row r="169" spans="1:3" ht="15.75">
      <c r="A169" s="851">
        <v>6604</v>
      </c>
      <c r="B169" s="855" t="s">
        <v>902</v>
      </c>
      <c r="C169" s="851">
        <v>6604</v>
      </c>
    </row>
    <row r="170" spans="1:3" ht="15.75">
      <c r="A170" s="851">
        <v>6605</v>
      </c>
      <c r="B170" s="855" t="s">
        <v>1807</v>
      </c>
      <c r="C170" s="851">
        <v>6605</v>
      </c>
    </row>
    <row r="171" spans="1:3" ht="15.75">
      <c r="A171" s="864">
        <v>6606</v>
      </c>
      <c r="B171" s="857" t="s">
        <v>903</v>
      </c>
      <c r="C171" s="864">
        <v>6606</v>
      </c>
    </row>
    <row r="172" spans="1:3" ht="15.75">
      <c r="A172" s="851">
        <v>6618</v>
      </c>
      <c r="B172" s="854" t="s">
        <v>904</v>
      </c>
      <c r="C172" s="851">
        <v>6618</v>
      </c>
    </row>
    <row r="173" spans="1:3" ht="15.75">
      <c r="A173" s="851">
        <v>6619</v>
      </c>
      <c r="B173" s="855" t="s">
        <v>905</v>
      </c>
      <c r="C173" s="851">
        <v>6619</v>
      </c>
    </row>
    <row r="174" spans="1:3" ht="15.75">
      <c r="A174" s="851">
        <v>6621</v>
      </c>
      <c r="B174" s="854" t="s">
        <v>906</v>
      </c>
      <c r="C174" s="851">
        <v>6621</v>
      </c>
    </row>
    <row r="175" spans="1:3" ht="15.75">
      <c r="A175" s="851">
        <v>6622</v>
      </c>
      <c r="B175" s="855" t="s">
        <v>907</v>
      </c>
      <c r="C175" s="851">
        <v>6622</v>
      </c>
    </row>
    <row r="176" spans="1:3" ht="15.75">
      <c r="A176" s="851">
        <v>6623</v>
      </c>
      <c r="B176" s="855" t="s">
        <v>908</v>
      </c>
      <c r="C176" s="851">
        <v>6623</v>
      </c>
    </row>
    <row r="177" spans="1:3" ht="15.75">
      <c r="A177" s="851">
        <v>6624</v>
      </c>
      <c r="B177" s="855" t="s">
        <v>909</v>
      </c>
      <c r="C177" s="851">
        <v>6624</v>
      </c>
    </row>
    <row r="178" spans="1:3" ht="15.75">
      <c r="A178" s="851">
        <v>6625</v>
      </c>
      <c r="B178" s="856" t="s">
        <v>910</v>
      </c>
      <c r="C178" s="851">
        <v>6625</v>
      </c>
    </row>
    <row r="179" spans="1:3" ht="15.75">
      <c r="A179" s="851">
        <v>6626</v>
      </c>
      <c r="B179" s="856" t="s">
        <v>799</v>
      </c>
      <c r="C179" s="851">
        <v>6626</v>
      </c>
    </row>
    <row r="180" spans="1:3" ht="15.75">
      <c r="A180" s="851">
        <v>6627</v>
      </c>
      <c r="B180" s="856" t="s">
        <v>800</v>
      </c>
      <c r="C180" s="851">
        <v>6627</v>
      </c>
    </row>
    <row r="181" spans="1:3" ht="15.75">
      <c r="A181" s="851">
        <v>6628</v>
      </c>
      <c r="B181" s="862" t="s">
        <v>801</v>
      </c>
      <c r="C181" s="851">
        <v>6628</v>
      </c>
    </row>
    <row r="182" spans="1:3" ht="15.75">
      <c r="A182" s="851">
        <v>6629</v>
      </c>
      <c r="B182" s="865" t="s">
        <v>802</v>
      </c>
      <c r="C182" s="851">
        <v>6629</v>
      </c>
    </row>
    <row r="183" spans="1:3" ht="15.75">
      <c r="A183" s="866">
        <v>7701</v>
      </c>
      <c r="B183" s="854" t="s">
        <v>803</v>
      </c>
      <c r="C183" s="866">
        <v>7701</v>
      </c>
    </row>
    <row r="184" spans="1:3" ht="15.75">
      <c r="A184" s="851">
        <v>7708</v>
      </c>
      <c r="B184" s="854" t="s">
        <v>804</v>
      </c>
      <c r="C184" s="851">
        <v>7708</v>
      </c>
    </row>
    <row r="185" spans="1:3" ht="15.75">
      <c r="A185" s="851">
        <v>7711</v>
      </c>
      <c r="B185" s="857" t="s">
        <v>805</v>
      </c>
      <c r="C185" s="851">
        <v>7711</v>
      </c>
    </row>
    <row r="186" spans="1:3" ht="15.75">
      <c r="A186" s="851">
        <v>7712</v>
      </c>
      <c r="B186" s="854" t="s">
        <v>806</v>
      </c>
      <c r="C186" s="851">
        <v>7712</v>
      </c>
    </row>
    <row r="187" spans="1:3" ht="15.75">
      <c r="A187" s="851">
        <v>7713</v>
      </c>
      <c r="B187" s="867" t="s">
        <v>807</v>
      </c>
      <c r="C187" s="851">
        <v>7713</v>
      </c>
    </row>
    <row r="188" spans="1:3" ht="15.75">
      <c r="A188" s="851">
        <v>7714</v>
      </c>
      <c r="B188" s="853" t="s">
        <v>808</v>
      </c>
      <c r="C188" s="851">
        <v>7714</v>
      </c>
    </row>
    <row r="189" spans="1:3" ht="15.75">
      <c r="A189" s="851">
        <v>7718</v>
      </c>
      <c r="B189" s="854" t="s">
        <v>809</v>
      </c>
      <c r="C189" s="851">
        <v>7718</v>
      </c>
    </row>
    <row r="190" spans="1:3" ht="15.75">
      <c r="A190" s="851">
        <v>7719</v>
      </c>
      <c r="B190" s="855" t="s">
        <v>810</v>
      </c>
      <c r="C190" s="851">
        <v>7719</v>
      </c>
    </row>
    <row r="191" spans="1:3" ht="15.75">
      <c r="A191" s="851">
        <v>7731</v>
      </c>
      <c r="B191" s="854" t="s">
        <v>811</v>
      </c>
      <c r="C191" s="851">
        <v>7731</v>
      </c>
    </row>
    <row r="192" spans="1:3" ht="15.75">
      <c r="A192" s="851">
        <v>7732</v>
      </c>
      <c r="B192" s="855" t="s">
        <v>812</v>
      </c>
      <c r="C192" s="851">
        <v>7732</v>
      </c>
    </row>
    <row r="193" spans="1:3" ht="15.75">
      <c r="A193" s="851">
        <v>7733</v>
      </c>
      <c r="B193" s="855" t="s">
        <v>813</v>
      </c>
      <c r="C193" s="851">
        <v>7733</v>
      </c>
    </row>
    <row r="194" spans="1:3" ht="15.75">
      <c r="A194" s="851">
        <v>7735</v>
      </c>
      <c r="B194" s="855" t="s">
        <v>814</v>
      </c>
      <c r="C194" s="851">
        <v>7735</v>
      </c>
    </row>
    <row r="195" spans="1:3" ht="15.75">
      <c r="A195" s="851">
        <v>7736</v>
      </c>
      <c r="B195" s="854" t="s">
        <v>815</v>
      </c>
      <c r="C195" s="851">
        <v>7736</v>
      </c>
    </row>
    <row r="196" spans="1:3" ht="15.75">
      <c r="A196" s="851">
        <v>7737</v>
      </c>
      <c r="B196" s="855" t="s">
        <v>816</v>
      </c>
      <c r="C196" s="851">
        <v>7737</v>
      </c>
    </row>
    <row r="197" spans="1:3" ht="15.75">
      <c r="A197" s="851">
        <v>7738</v>
      </c>
      <c r="B197" s="855" t="s">
        <v>817</v>
      </c>
      <c r="C197" s="851">
        <v>7738</v>
      </c>
    </row>
    <row r="198" spans="1:3" ht="15.75">
      <c r="A198" s="851">
        <v>7739</v>
      </c>
      <c r="B198" s="859" t="s">
        <v>818</v>
      </c>
      <c r="C198" s="851">
        <v>7739</v>
      </c>
    </row>
    <row r="199" spans="1:3" ht="15.75">
      <c r="A199" s="851">
        <v>7740</v>
      </c>
      <c r="B199" s="859" t="s">
        <v>819</v>
      </c>
      <c r="C199" s="851">
        <v>7740</v>
      </c>
    </row>
    <row r="200" spans="1:3" ht="15.75">
      <c r="A200" s="851">
        <v>7741</v>
      </c>
      <c r="B200" s="855" t="s">
        <v>820</v>
      </c>
      <c r="C200" s="851">
        <v>7741</v>
      </c>
    </row>
    <row r="201" spans="1:3" ht="15.75">
      <c r="A201" s="851">
        <v>7742</v>
      </c>
      <c r="B201" s="855" t="s">
        <v>821</v>
      </c>
      <c r="C201" s="851">
        <v>7742</v>
      </c>
    </row>
    <row r="202" spans="1:3" ht="15.75">
      <c r="A202" s="851">
        <v>7743</v>
      </c>
      <c r="B202" s="855" t="s">
        <v>822</v>
      </c>
      <c r="C202" s="851">
        <v>7743</v>
      </c>
    </row>
    <row r="203" spans="1:3" ht="15.75">
      <c r="A203" s="851">
        <v>7744</v>
      </c>
      <c r="B203" s="865" t="s">
        <v>823</v>
      </c>
      <c r="C203" s="851">
        <v>7744</v>
      </c>
    </row>
    <row r="204" spans="1:3" ht="15.75">
      <c r="A204" s="851">
        <v>7745</v>
      </c>
      <c r="B204" s="855" t="s">
        <v>824</v>
      </c>
      <c r="C204" s="851">
        <v>7745</v>
      </c>
    </row>
    <row r="205" spans="1:3" ht="15.75">
      <c r="A205" s="851">
        <v>7746</v>
      </c>
      <c r="B205" s="855" t="s">
        <v>825</v>
      </c>
      <c r="C205" s="851">
        <v>7746</v>
      </c>
    </row>
    <row r="206" spans="1:3" ht="15.75">
      <c r="A206" s="851">
        <v>7747</v>
      </c>
      <c r="B206" s="854" t="s">
        <v>826</v>
      </c>
      <c r="C206" s="851">
        <v>7747</v>
      </c>
    </row>
    <row r="207" spans="1:3" ht="15.75">
      <c r="A207" s="851">
        <v>7748</v>
      </c>
      <c r="B207" s="857" t="s">
        <v>827</v>
      </c>
      <c r="C207" s="851">
        <v>7748</v>
      </c>
    </row>
    <row r="208" spans="1:3" ht="15.75">
      <c r="A208" s="851">
        <v>7751</v>
      </c>
      <c r="B208" s="855" t="s">
        <v>828</v>
      </c>
      <c r="C208" s="851">
        <v>7751</v>
      </c>
    </row>
    <row r="209" spans="1:3" ht="15.75">
      <c r="A209" s="851">
        <v>7752</v>
      </c>
      <c r="B209" s="855" t="s">
        <v>829</v>
      </c>
      <c r="C209" s="851">
        <v>7752</v>
      </c>
    </row>
    <row r="210" spans="1:3" ht="15.75">
      <c r="A210" s="851">
        <v>7755</v>
      </c>
      <c r="B210" s="856" t="s">
        <v>0</v>
      </c>
      <c r="C210" s="851">
        <v>7755</v>
      </c>
    </row>
    <row r="211" spans="1:3" ht="15.75">
      <c r="A211" s="851">
        <v>7758</v>
      </c>
      <c r="B211" s="854" t="s">
        <v>1</v>
      </c>
      <c r="C211" s="851">
        <v>7758</v>
      </c>
    </row>
    <row r="212" spans="1:3" ht="15.75">
      <c r="A212" s="851">
        <v>7759</v>
      </c>
      <c r="B212" s="855" t="s">
        <v>2</v>
      </c>
      <c r="C212" s="851">
        <v>7759</v>
      </c>
    </row>
    <row r="213" spans="1:3" ht="15.75">
      <c r="A213" s="851">
        <v>7761</v>
      </c>
      <c r="B213" s="854" t="s">
        <v>3</v>
      </c>
      <c r="C213" s="851">
        <v>7761</v>
      </c>
    </row>
    <row r="214" spans="1:3" ht="15.75">
      <c r="A214" s="851">
        <v>7762</v>
      </c>
      <c r="B214" s="854" t="s">
        <v>4</v>
      </c>
      <c r="C214" s="851">
        <v>7762</v>
      </c>
    </row>
    <row r="215" spans="1:3" ht="15.75">
      <c r="A215" s="851">
        <v>7768</v>
      </c>
      <c r="B215" s="854" t="s">
        <v>5</v>
      </c>
      <c r="C215" s="851">
        <v>7768</v>
      </c>
    </row>
    <row r="216" spans="1:3" ht="15.75">
      <c r="A216" s="851">
        <v>8801</v>
      </c>
      <c r="B216" s="857" t="s">
        <v>6</v>
      </c>
      <c r="C216" s="851">
        <v>8801</v>
      </c>
    </row>
    <row r="217" spans="1:3" ht="15.75">
      <c r="A217" s="851">
        <v>8802</v>
      </c>
      <c r="B217" s="854" t="s">
        <v>7</v>
      </c>
      <c r="C217" s="851">
        <v>8802</v>
      </c>
    </row>
    <row r="218" spans="1:3" ht="15.75">
      <c r="A218" s="851">
        <v>8803</v>
      </c>
      <c r="B218" s="854" t="s">
        <v>8</v>
      </c>
      <c r="C218" s="851">
        <v>8803</v>
      </c>
    </row>
    <row r="219" spans="1:3" ht="15.75">
      <c r="A219" s="851">
        <v>8804</v>
      </c>
      <c r="B219" s="854" t="s">
        <v>9</v>
      </c>
      <c r="C219" s="851">
        <v>8804</v>
      </c>
    </row>
    <row r="220" spans="1:3" ht="15.75">
      <c r="A220" s="851">
        <v>8805</v>
      </c>
      <c r="B220" s="856" t="s">
        <v>10</v>
      </c>
      <c r="C220" s="851">
        <v>8805</v>
      </c>
    </row>
    <row r="221" spans="1:3" ht="15.75">
      <c r="A221" s="851">
        <v>8807</v>
      </c>
      <c r="B221" s="862" t="s">
        <v>11</v>
      </c>
      <c r="C221" s="851">
        <v>8807</v>
      </c>
    </row>
    <row r="222" spans="1:3" ht="15.75">
      <c r="A222" s="851">
        <v>8808</v>
      </c>
      <c r="B222" s="855" t="s">
        <v>12</v>
      </c>
      <c r="C222" s="851">
        <v>8808</v>
      </c>
    </row>
    <row r="223" spans="1:3" ht="15.75">
      <c r="A223" s="851">
        <v>8809</v>
      </c>
      <c r="B223" s="855" t="s">
        <v>13</v>
      </c>
      <c r="C223" s="851">
        <v>8809</v>
      </c>
    </row>
    <row r="224" spans="1:3" ht="15.75">
      <c r="A224" s="851">
        <v>8811</v>
      </c>
      <c r="B224" s="854" t="s">
        <v>14</v>
      </c>
      <c r="C224" s="851">
        <v>8811</v>
      </c>
    </row>
    <row r="225" spans="1:3" ht="15.75">
      <c r="A225" s="851">
        <v>8813</v>
      </c>
      <c r="B225" s="855" t="s">
        <v>15</v>
      </c>
      <c r="C225" s="851">
        <v>8813</v>
      </c>
    </row>
    <row r="226" spans="1:3" ht="15.75">
      <c r="A226" s="851">
        <v>8814</v>
      </c>
      <c r="B226" s="854" t="s">
        <v>16</v>
      </c>
      <c r="C226" s="851">
        <v>8814</v>
      </c>
    </row>
    <row r="227" spans="1:3" ht="15.75">
      <c r="A227" s="851">
        <v>8815</v>
      </c>
      <c r="B227" s="854" t="s">
        <v>17</v>
      </c>
      <c r="C227" s="851">
        <v>8815</v>
      </c>
    </row>
    <row r="228" spans="1:3" ht="15.75">
      <c r="A228" s="851">
        <v>8816</v>
      </c>
      <c r="B228" s="855" t="s">
        <v>18</v>
      </c>
      <c r="C228" s="851">
        <v>8816</v>
      </c>
    </row>
    <row r="229" spans="1:3" ht="15.75">
      <c r="A229" s="851">
        <v>8817</v>
      </c>
      <c r="B229" s="855" t="s">
        <v>19</v>
      </c>
      <c r="C229" s="851">
        <v>8817</v>
      </c>
    </row>
    <row r="230" spans="1:3" ht="15.75">
      <c r="A230" s="851">
        <v>8821</v>
      </c>
      <c r="B230" s="855" t="s">
        <v>20</v>
      </c>
      <c r="C230" s="851">
        <v>8821</v>
      </c>
    </row>
    <row r="231" spans="1:3" ht="15.75">
      <c r="A231" s="851">
        <v>8824</v>
      </c>
      <c r="B231" s="857" t="s">
        <v>21</v>
      </c>
      <c r="C231" s="851">
        <v>8824</v>
      </c>
    </row>
    <row r="232" spans="1:3" ht="15.75">
      <c r="A232" s="851">
        <v>8825</v>
      </c>
      <c r="B232" s="857" t="s">
        <v>22</v>
      </c>
      <c r="C232" s="851">
        <v>8825</v>
      </c>
    </row>
    <row r="233" spans="1:3" ht="15.75">
      <c r="A233" s="851">
        <v>8826</v>
      </c>
      <c r="B233" s="857" t="s">
        <v>23</v>
      </c>
      <c r="C233" s="851">
        <v>8826</v>
      </c>
    </row>
    <row r="234" spans="1:3" ht="15.75">
      <c r="A234" s="851">
        <v>8827</v>
      </c>
      <c r="B234" s="857" t="s">
        <v>24</v>
      </c>
      <c r="C234" s="851">
        <v>8827</v>
      </c>
    </row>
    <row r="235" spans="1:3" ht="15.75">
      <c r="A235" s="851">
        <v>8828</v>
      </c>
      <c r="B235" s="854" t="s">
        <v>25</v>
      </c>
      <c r="C235" s="851">
        <v>8828</v>
      </c>
    </row>
    <row r="236" spans="1:3" ht="15.75">
      <c r="A236" s="851">
        <v>8829</v>
      </c>
      <c r="B236" s="854" t="s">
        <v>26</v>
      </c>
      <c r="C236" s="851">
        <v>8829</v>
      </c>
    </row>
    <row r="237" spans="1:3" ht="15.75">
      <c r="A237" s="851">
        <v>8831</v>
      </c>
      <c r="B237" s="854" t="s">
        <v>27</v>
      </c>
      <c r="C237" s="851">
        <v>8831</v>
      </c>
    </row>
    <row r="238" spans="1:3" ht="15.75">
      <c r="A238" s="851">
        <v>8832</v>
      </c>
      <c r="B238" s="855" t="s">
        <v>28</v>
      </c>
      <c r="C238" s="851">
        <v>8832</v>
      </c>
    </row>
    <row r="239" spans="1:3" ht="15.75">
      <c r="A239" s="851">
        <v>8833</v>
      </c>
      <c r="B239" s="854" t="s">
        <v>29</v>
      </c>
      <c r="C239" s="851">
        <v>8833</v>
      </c>
    </row>
    <row r="240" spans="1:3" ht="15.75">
      <c r="A240" s="851">
        <v>8834</v>
      </c>
      <c r="B240" s="855" t="s">
        <v>30</v>
      </c>
      <c r="C240" s="851">
        <v>8834</v>
      </c>
    </row>
    <row r="241" spans="1:3" ht="15.75">
      <c r="A241" s="851">
        <v>8835</v>
      </c>
      <c r="B241" s="855" t="s">
        <v>915</v>
      </c>
      <c r="C241" s="851">
        <v>8835</v>
      </c>
    </row>
    <row r="242" spans="1:3" ht="15.75">
      <c r="A242" s="851">
        <v>8836</v>
      </c>
      <c r="B242" s="854" t="s">
        <v>916</v>
      </c>
      <c r="C242" s="851">
        <v>8836</v>
      </c>
    </row>
    <row r="243" spans="1:3" ht="15.75">
      <c r="A243" s="851">
        <v>8837</v>
      </c>
      <c r="B243" s="854" t="s">
        <v>917</v>
      </c>
      <c r="C243" s="851">
        <v>8837</v>
      </c>
    </row>
    <row r="244" spans="1:3" ht="15.75">
      <c r="A244" s="851">
        <v>8838</v>
      </c>
      <c r="B244" s="854" t="s">
        <v>918</v>
      </c>
      <c r="C244" s="851">
        <v>8838</v>
      </c>
    </row>
    <row r="245" spans="1:3" ht="15.75">
      <c r="A245" s="851">
        <v>8839</v>
      </c>
      <c r="B245" s="855" t="s">
        <v>919</v>
      </c>
      <c r="C245" s="851">
        <v>8839</v>
      </c>
    </row>
    <row r="246" spans="1:3" ht="15.75">
      <c r="A246" s="851">
        <v>8845</v>
      </c>
      <c r="B246" s="856" t="s">
        <v>920</v>
      </c>
      <c r="C246" s="851">
        <v>8845</v>
      </c>
    </row>
    <row r="247" spans="1:3" ht="15.75">
      <c r="A247" s="851">
        <v>8848</v>
      </c>
      <c r="B247" s="862" t="s">
        <v>921</v>
      </c>
      <c r="C247" s="851">
        <v>8848</v>
      </c>
    </row>
    <row r="248" spans="1:3" ht="15.75">
      <c r="A248" s="851">
        <v>8849</v>
      </c>
      <c r="B248" s="854" t="s">
        <v>922</v>
      </c>
      <c r="C248" s="851">
        <v>8849</v>
      </c>
    </row>
    <row r="249" spans="1:3" ht="15.75">
      <c r="A249" s="851">
        <v>8851</v>
      </c>
      <c r="B249" s="854" t="s">
        <v>923</v>
      </c>
      <c r="C249" s="851">
        <v>8851</v>
      </c>
    </row>
    <row r="250" spans="1:3" ht="15.75">
      <c r="A250" s="851">
        <v>8852</v>
      </c>
      <c r="B250" s="854" t="s">
        <v>924</v>
      </c>
      <c r="C250" s="851">
        <v>8852</v>
      </c>
    </row>
    <row r="251" spans="1:3" ht="15.75">
      <c r="A251" s="851">
        <v>8853</v>
      </c>
      <c r="B251" s="854" t="s">
        <v>925</v>
      </c>
      <c r="C251" s="851">
        <v>8853</v>
      </c>
    </row>
    <row r="252" spans="1:3" ht="15.75">
      <c r="A252" s="851">
        <v>8855</v>
      </c>
      <c r="B252" s="856" t="s">
        <v>926</v>
      </c>
      <c r="C252" s="851">
        <v>8855</v>
      </c>
    </row>
    <row r="253" spans="1:3" ht="15.75">
      <c r="A253" s="851">
        <v>8858</v>
      </c>
      <c r="B253" s="865" t="s">
        <v>927</v>
      </c>
      <c r="C253" s="851">
        <v>8858</v>
      </c>
    </row>
    <row r="254" spans="1:3" ht="15.75">
      <c r="A254" s="851">
        <v>8859</v>
      </c>
      <c r="B254" s="855" t="s">
        <v>928</v>
      </c>
      <c r="C254" s="851">
        <v>8859</v>
      </c>
    </row>
    <row r="255" spans="1:3" ht="15.75">
      <c r="A255" s="851">
        <v>8861</v>
      </c>
      <c r="B255" s="854" t="s">
        <v>929</v>
      </c>
      <c r="C255" s="851">
        <v>8861</v>
      </c>
    </row>
    <row r="256" spans="1:3" ht="15.75">
      <c r="A256" s="851">
        <v>8862</v>
      </c>
      <c r="B256" s="855" t="s">
        <v>930</v>
      </c>
      <c r="C256" s="851">
        <v>8862</v>
      </c>
    </row>
    <row r="257" spans="1:3" ht="15.75">
      <c r="A257" s="851">
        <v>8863</v>
      </c>
      <c r="B257" s="855" t="s">
        <v>931</v>
      </c>
      <c r="C257" s="851">
        <v>8863</v>
      </c>
    </row>
    <row r="258" spans="1:3" ht="15.75">
      <c r="A258" s="851">
        <v>8864</v>
      </c>
      <c r="B258" s="854" t="s">
        <v>932</v>
      </c>
      <c r="C258" s="851">
        <v>8864</v>
      </c>
    </row>
    <row r="259" spans="1:3" ht="15.75">
      <c r="A259" s="851">
        <v>8865</v>
      </c>
      <c r="B259" s="855" t="s">
        <v>933</v>
      </c>
      <c r="C259" s="851">
        <v>8865</v>
      </c>
    </row>
    <row r="260" spans="1:3" ht="15.75">
      <c r="A260" s="851">
        <v>8866</v>
      </c>
      <c r="B260" s="855" t="s">
        <v>1577</v>
      </c>
      <c r="C260" s="851">
        <v>8866</v>
      </c>
    </row>
    <row r="261" spans="1:3" ht="15.75">
      <c r="A261" s="851">
        <v>8867</v>
      </c>
      <c r="B261" s="855" t="s">
        <v>1578</v>
      </c>
      <c r="C261" s="851">
        <v>8867</v>
      </c>
    </row>
    <row r="262" spans="1:3" ht="15.75">
      <c r="A262" s="851">
        <v>8868</v>
      </c>
      <c r="B262" s="855" t="s">
        <v>1579</v>
      </c>
      <c r="C262" s="851">
        <v>8868</v>
      </c>
    </row>
    <row r="263" spans="1:3" ht="15.75">
      <c r="A263" s="851">
        <v>8869</v>
      </c>
      <c r="B263" s="854" t="s">
        <v>1580</v>
      </c>
      <c r="C263" s="851">
        <v>8869</v>
      </c>
    </row>
    <row r="264" spans="1:3" ht="15.75">
      <c r="A264" s="851">
        <v>8871</v>
      </c>
      <c r="B264" s="855" t="s">
        <v>1581</v>
      </c>
      <c r="C264" s="851">
        <v>8871</v>
      </c>
    </row>
    <row r="265" spans="1:3" ht="15.75">
      <c r="A265" s="851">
        <v>8872</v>
      </c>
      <c r="B265" s="855" t="s">
        <v>941</v>
      </c>
      <c r="C265" s="851">
        <v>8872</v>
      </c>
    </row>
    <row r="266" spans="1:3" ht="15.75">
      <c r="A266" s="851">
        <v>8873</v>
      </c>
      <c r="B266" s="855" t="s">
        <v>942</v>
      </c>
      <c r="C266" s="851">
        <v>8873</v>
      </c>
    </row>
    <row r="267" spans="1:3" ht="15.75">
      <c r="A267" s="851">
        <v>8875</v>
      </c>
      <c r="B267" s="855" t="s">
        <v>943</v>
      </c>
      <c r="C267" s="851">
        <v>8875</v>
      </c>
    </row>
    <row r="268" spans="1:3" ht="15.75">
      <c r="A268" s="851">
        <v>8876</v>
      </c>
      <c r="B268" s="855" t="s">
        <v>944</v>
      </c>
      <c r="C268" s="851">
        <v>8876</v>
      </c>
    </row>
    <row r="269" spans="1:3" ht="15.75">
      <c r="A269" s="851">
        <v>8877</v>
      </c>
      <c r="B269" s="854" t="s">
        <v>945</v>
      </c>
      <c r="C269" s="851">
        <v>8877</v>
      </c>
    </row>
    <row r="270" spans="1:3" ht="15.75">
      <c r="A270" s="851">
        <v>8878</v>
      </c>
      <c r="B270" s="865" t="s">
        <v>946</v>
      </c>
      <c r="C270" s="851">
        <v>8878</v>
      </c>
    </row>
    <row r="271" spans="1:3" ht="15.75">
      <c r="A271" s="851">
        <v>8885</v>
      </c>
      <c r="B271" s="857" t="s">
        <v>947</v>
      </c>
      <c r="C271" s="851">
        <v>8885</v>
      </c>
    </row>
    <row r="272" spans="1:3" ht="15.75">
      <c r="A272" s="851">
        <v>8888</v>
      </c>
      <c r="B272" s="854" t="s">
        <v>948</v>
      </c>
      <c r="C272" s="851">
        <v>8888</v>
      </c>
    </row>
    <row r="273" spans="1:3" ht="15.75">
      <c r="A273" s="851">
        <v>8897</v>
      </c>
      <c r="B273" s="854" t="s">
        <v>949</v>
      </c>
      <c r="C273" s="851">
        <v>8897</v>
      </c>
    </row>
    <row r="274" spans="1:3" ht="15.75">
      <c r="A274" s="851">
        <v>8898</v>
      </c>
      <c r="B274" s="854" t="s">
        <v>950</v>
      </c>
      <c r="C274" s="851">
        <v>8898</v>
      </c>
    </row>
    <row r="275" spans="1:3" ht="15.75">
      <c r="A275" s="851">
        <v>9910</v>
      </c>
      <c r="B275" s="857" t="s">
        <v>951</v>
      </c>
      <c r="C275" s="851">
        <v>9910</v>
      </c>
    </row>
    <row r="276" spans="1:3" ht="15.75">
      <c r="A276" s="851">
        <v>9997</v>
      </c>
      <c r="B276" s="854" t="s">
        <v>952</v>
      </c>
      <c r="C276" s="851">
        <v>9997</v>
      </c>
    </row>
    <row r="277" spans="1:3" ht="15.75">
      <c r="A277" s="851">
        <v>9998</v>
      </c>
      <c r="B277" s="854" t="s">
        <v>953</v>
      </c>
      <c r="C277" s="851">
        <v>9998</v>
      </c>
    </row>
    <row r="281" spans="1:3">
      <c r="A281" s="527" t="s">
        <v>1462</v>
      </c>
      <c r="B281" s="528" t="s">
        <v>1467</v>
      </c>
    </row>
    <row r="282" spans="1:3">
      <c r="A282" s="602" t="s">
        <v>954</v>
      </c>
      <c r="B282" s="603"/>
    </row>
    <row r="283" spans="1:3">
      <c r="A283" s="604" t="s">
        <v>955</v>
      </c>
      <c r="B283" s="605" t="s">
        <v>956</v>
      </c>
    </row>
    <row r="284" spans="1:3">
      <c r="A284" s="604" t="s">
        <v>957</v>
      </c>
      <c r="B284" s="605" t="s">
        <v>958</v>
      </c>
    </row>
    <row r="285" spans="1:3">
      <c r="A285" s="604" t="s">
        <v>959</v>
      </c>
      <c r="B285" s="605" t="s">
        <v>960</v>
      </c>
    </row>
    <row r="286" spans="1:3">
      <c r="A286" s="604" t="s">
        <v>961</v>
      </c>
      <c r="B286" s="605" t="s">
        <v>962</v>
      </c>
    </row>
    <row r="287" spans="1:3">
      <c r="A287" s="604" t="s">
        <v>963</v>
      </c>
      <c r="B287" s="605" t="s">
        <v>964</v>
      </c>
    </row>
    <row r="288" spans="1:3">
      <c r="A288" s="604" t="s">
        <v>965</v>
      </c>
      <c r="B288" s="605" t="s">
        <v>966</v>
      </c>
    </row>
    <row r="289" spans="1:2">
      <c r="A289" s="604" t="s">
        <v>967</v>
      </c>
      <c r="B289" s="605" t="s">
        <v>968</v>
      </c>
    </row>
    <row r="290" spans="1:2">
      <c r="A290" s="604" t="s">
        <v>969</v>
      </c>
      <c r="B290" s="605" t="s">
        <v>970</v>
      </c>
    </row>
    <row r="291" spans="1:2">
      <c r="A291" s="604" t="s">
        <v>971</v>
      </c>
      <c r="B291" s="605" t="s">
        <v>972</v>
      </c>
    </row>
    <row r="294" spans="1:2">
      <c r="A294" s="527" t="s">
        <v>1462</v>
      </c>
      <c r="B294" s="528" t="s">
        <v>1466</v>
      </c>
    </row>
    <row r="295" spans="1:2" ht="15.75">
      <c r="B295" s="494" t="s">
        <v>1463</v>
      </c>
    </row>
    <row r="296" spans="1:2" ht="20.25" thickBot="1">
      <c r="B296" s="494" t="s">
        <v>1464</v>
      </c>
    </row>
    <row r="297" spans="1:2" ht="16.5">
      <c r="A297" s="529" t="s">
        <v>973</v>
      </c>
      <c r="B297" s="530" t="s">
        <v>974</v>
      </c>
    </row>
    <row r="298" spans="1:2" ht="16.5">
      <c r="A298" s="531" t="s">
        <v>975</v>
      </c>
      <c r="B298" s="532" t="s">
        <v>976</v>
      </c>
    </row>
    <row r="299" spans="1:2" ht="16.5">
      <c r="A299" s="531" t="s">
        <v>977</v>
      </c>
      <c r="B299" s="533" t="s">
        <v>978</v>
      </c>
    </row>
    <row r="300" spans="1:2" ht="16.5">
      <c r="A300" s="531" t="s">
        <v>979</v>
      </c>
      <c r="B300" s="533" t="s">
        <v>980</v>
      </c>
    </row>
    <row r="301" spans="1:2" ht="16.5">
      <c r="A301" s="531" t="s">
        <v>981</v>
      </c>
      <c r="B301" s="533" t="s">
        <v>982</v>
      </c>
    </row>
    <row r="302" spans="1:2" ht="16.5">
      <c r="A302" s="531" t="s">
        <v>983</v>
      </c>
      <c r="B302" s="533" t="s">
        <v>984</v>
      </c>
    </row>
    <row r="303" spans="1:2" ht="16.5">
      <c r="A303" s="531" t="s">
        <v>985</v>
      </c>
      <c r="B303" s="533" t="s">
        <v>986</v>
      </c>
    </row>
    <row r="304" spans="1:2" ht="16.5">
      <c r="A304" s="531" t="s">
        <v>987</v>
      </c>
      <c r="B304" s="533" t="s">
        <v>988</v>
      </c>
    </row>
    <row r="305" spans="1:2" ht="16.5">
      <c r="A305" s="531" t="s">
        <v>989</v>
      </c>
      <c r="B305" s="533" t="s">
        <v>990</v>
      </c>
    </row>
    <row r="306" spans="1:2" ht="16.5">
      <c r="A306" s="531" t="s">
        <v>991</v>
      </c>
      <c r="B306" s="533" t="s">
        <v>992</v>
      </c>
    </row>
    <row r="307" spans="1:2" ht="16.5">
      <c r="A307" s="531" t="s">
        <v>993</v>
      </c>
      <c r="B307" s="533" t="s">
        <v>994</v>
      </c>
    </row>
    <row r="308" spans="1:2" ht="16.5">
      <c r="A308" s="531" t="s">
        <v>995</v>
      </c>
      <c r="B308" s="534" t="s">
        <v>996</v>
      </c>
    </row>
    <row r="309" spans="1:2" ht="16.5">
      <c r="A309" s="531" t="s">
        <v>997</v>
      </c>
      <c r="B309" s="534" t="s">
        <v>998</v>
      </c>
    </row>
    <row r="310" spans="1:2" ht="16.5">
      <c r="A310" s="531" t="s">
        <v>999</v>
      </c>
      <c r="B310" s="533" t="s">
        <v>1000</v>
      </c>
    </row>
    <row r="311" spans="1:2" ht="16.5">
      <c r="A311" s="531" t="s">
        <v>1001</v>
      </c>
      <c r="B311" s="533" t="s">
        <v>1002</v>
      </c>
    </row>
    <row r="312" spans="1:2" ht="16.5">
      <c r="A312" s="531" t="s">
        <v>1003</v>
      </c>
      <c r="B312" s="533" t="s">
        <v>1004</v>
      </c>
    </row>
    <row r="313" spans="1:2" ht="16.5">
      <c r="A313" s="531" t="s">
        <v>1005</v>
      </c>
      <c r="B313" s="533" t="s">
        <v>1760</v>
      </c>
    </row>
    <row r="314" spans="1:2" ht="16.5">
      <c r="A314" s="531" t="s">
        <v>1006</v>
      </c>
      <c r="B314" s="533" t="s">
        <v>1761</v>
      </c>
    </row>
    <row r="315" spans="1:2" ht="16.5">
      <c r="A315" s="535" t="s">
        <v>1007</v>
      </c>
      <c r="B315" s="533" t="s">
        <v>1762</v>
      </c>
    </row>
    <row r="316" spans="1:2" ht="16.5">
      <c r="A316" s="535" t="s">
        <v>1008</v>
      </c>
      <c r="B316" s="533" t="s">
        <v>1009</v>
      </c>
    </row>
    <row r="317" spans="1:2" ht="16.5">
      <c r="A317" s="535" t="s">
        <v>1010</v>
      </c>
      <c r="B317" s="533" t="s">
        <v>1011</v>
      </c>
    </row>
    <row r="318" spans="1:2" s="495" customFormat="1" ht="16.5">
      <c r="A318" s="536" t="s">
        <v>1012</v>
      </c>
      <c r="B318" s="537" t="s">
        <v>1013</v>
      </c>
    </row>
    <row r="319" spans="1:2" ht="16.5">
      <c r="A319" s="535" t="s">
        <v>1014</v>
      </c>
      <c r="B319" s="533" t="s">
        <v>1015</v>
      </c>
    </row>
    <row r="320" spans="1:2" ht="31.5">
      <c r="A320" s="538" t="s">
        <v>1016</v>
      </c>
      <c r="B320" s="539" t="s">
        <v>1606</v>
      </c>
    </row>
    <row r="321" spans="1:2" ht="16.5">
      <c r="A321" s="540" t="s">
        <v>1607</v>
      </c>
      <c r="B321" s="541" t="s">
        <v>1608</v>
      </c>
    </row>
    <row r="322" spans="1:2" ht="16.5">
      <c r="A322" s="540" t="s">
        <v>1609</v>
      </c>
      <c r="B322" s="541" t="s">
        <v>1610</v>
      </c>
    </row>
    <row r="323" spans="1:2" ht="16.5">
      <c r="A323" s="535" t="s">
        <v>1611</v>
      </c>
      <c r="B323" s="533" t="s">
        <v>1612</v>
      </c>
    </row>
    <row r="324" spans="1:2" ht="16.5">
      <c r="A324" s="535" t="s">
        <v>1613</v>
      </c>
      <c r="B324" s="533" t="s">
        <v>1614</v>
      </c>
    </row>
    <row r="325" spans="1:2" ht="16.5">
      <c r="A325" s="535" t="s">
        <v>1615</v>
      </c>
      <c r="B325" s="533" t="s">
        <v>1616</v>
      </c>
    </row>
    <row r="326" spans="1:2" ht="16.5">
      <c r="A326" s="535" t="s">
        <v>1617</v>
      </c>
      <c r="B326" s="533" t="s">
        <v>1618</v>
      </c>
    </row>
    <row r="327" spans="1:2" ht="16.5">
      <c r="A327" s="535" t="s">
        <v>1619</v>
      </c>
      <c r="B327" s="533" t="s">
        <v>1620</v>
      </c>
    </row>
    <row r="328" spans="1:2" ht="16.5">
      <c r="A328" s="535" t="s">
        <v>1621</v>
      </c>
      <c r="B328" s="533" t="s">
        <v>1622</v>
      </c>
    </row>
    <row r="329" spans="1:2" ht="16.5">
      <c r="A329" s="535" t="s">
        <v>1623</v>
      </c>
      <c r="B329" s="541" t="s">
        <v>1624</v>
      </c>
    </row>
    <row r="330" spans="1:2" ht="16.5">
      <c r="A330" s="535" t="s">
        <v>1625</v>
      </c>
      <c r="B330" s="541" t="s">
        <v>1626</v>
      </c>
    </row>
    <row r="331" spans="1:2" ht="16.5">
      <c r="A331" s="535" t="s">
        <v>1627</v>
      </c>
      <c r="B331" s="541" t="s">
        <v>1628</v>
      </c>
    </row>
    <row r="332" spans="1:2" ht="16.5">
      <c r="A332" s="535" t="s">
        <v>1629</v>
      </c>
      <c r="B332" s="533" t="s">
        <v>1630</v>
      </c>
    </row>
    <row r="333" spans="1:2" ht="16.5">
      <c r="A333" s="535" t="s">
        <v>1631</v>
      </c>
      <c r="B333" s="533" t="s">
        <v>1632</v>
      </c>
    </row>
    <row r="334" spans="1:2" ht="16.5">
      <c r="A334" s="535" t="s">
        <v>1633</v>
      </c>
      <c r="B334" s="541" t="s">
        <v>1634</v>
      </c>
    </row>
    <row r="335" spans="1:2" ht="16.5">
      <c r="A335" s="535" t="s">
        <v>1635</v>
      </c>
      <c r="B335" s="533" t="s">
        <v>1636</v>
      </c>
    </row>
    <row r="336" spans="1:2" ht="16.5">
      <c r="A336" s="535" t="s">
        <v>1637</v>
      </c>
      <c r="B336" s="533" t="s">
        <v>1638</v>
      </c>
    </row>
    <row r="337" spans="1:256" ht="16.5">
      <c r="A337" s="535" t="s">
        <v>1639</v>
      </c>
      <c r="B337" s="533" t="s">
        <v>1640</v>
      </c>
    </row>
    <row r="338" spans="1:256" ht="16.5">
      <c r="A338" s="535" t="s">
        <v>1641</v>
      </c>
      <c r="B338" s="533" t="s">
        <v>1642</v>
      </c>
    </row>
    <row r="339" spans="1:256" ht="16.5">
      <c r="A339" s="535" t="s">
        <v>1643</v>
      </c>
      <c r="B339" s="533" t="s">
        <v>1644</v>
      </c>
    </row>
    <row r="340" spans="1:256" ht="16.5">
      <c r="A340" s="542" t="s">
        <v>1645</v>
      </c>
      <c r="B340" s="543" t="s">
        <v>1646</v>
      </c>
    </row>
    <row r="341" spans="1:256" s="495" customFormat="1" ht="16.5">
      <c r="A341" s="544" t="s">
        <v>1647</v>
      </c>
      <c r="B341" s="545" t="s">
        <v>1648</v>
      </c>
    </row>
    <row r="342" spans="1:256" s="495" customFormat="1" ht="16.5">
      <c r="A342" s="544" t="s">
        <v>1649</v>
      </c>
      <c r="B342" s="545" t="s">
        <v>1650</v>
      </c>
    </row>
    <row r="343" spans="1:256" s="495" customFormat="1" ht="16.5">
      <c r="A343" s="544" t="s">
        <v>1651</v>
      </c>
      <c r="B343" s="545" t="s">
        <v>1652</v>
      </c>
    </row>
    <row r="344" spans="1:256" ht="17.25" thickBot="1">
      <c r="A344" s="546" t="s">
        <v>1653</v>
      </c>
      <c r="B344" s="547" t="s">
        <v>1654</v>
      </c>
      <c r="C344" s="495"/>
    </row>
    <row r="345" spans="1:256" ht="19.5">
      <c r="A345" s="548"/>
      <c r="B345" s="549" t="s">
        <v>1465</v>
      </c>
      <c r="C345" s="495"/>
      <c r="D345" s="526"/>
      <c r="E345" s="526"/>
      <c r="F345" s="526"/>
      <c r="G345" s="526"/>
      <c r="H345" s="526"/>
      <c r="I345" s="526"/>
      <c r="J345" s="526"/>
      <c r="K345" s="526"/>
      <c r="L345" s="526"/>
      <c r="M345" s="526"/>
      <c r="N345" s="526"/>
      <c r="O345" s="526"/>
      <c r="P345" s="526"/>
      <c r="Q345" s="526"/>
      <c r="R345" s="526"/>
      <c r="S345" s="526"/>
      <c r="T345" s="526"/>
      <c r="U345" s="526"/>
      <c r="V345" s="526"/>
      <c r="W345" s="526"/>
      <c r="X345" s="526"/>
      <c r="Y345" s="526"/>
      <c r="Z345" s="526"/>
      <c r="AA345" s="526"/>
      <c r="AB345" s="526"/>
      <c r="AC345" s="526"/>
      <c r="AD345" s="526"/>
      <c r="AE345" s="526"/>
      <c r="AF345" s="526"/>
      <c r="AG345" s="526"/>
      <c r="AH345" s="526"/>
      <c r="AI345" s="526"/>
      <c r="AJ345" s="526"/>
      <c r="AK345" s="526"/>
      <c r="AL345" s="526"/>
      <c r="AM345" s="526"/>
      <c r="AN345" s="526"/>
      <c r="AO345" s="526"/>
      <c r="AP345" s="526"/>
      <c r="AQ345" s="526"/>
      <c r="AR345" s="526"/>
      <c r="AS345" s="526"/>
      <c r="AT345" s="526"/>
      <c r="AU345" s="526"/>
      <c r="AV345" s="526"/>
      <c r="AW345" s="526"/>
      <c r="AX345" s="526"/>
      <c r="AY345" s="526"/>
      <c r="AZ345" s="526"/>
      <c r="BA345" s="526"/>
      <c r="BB345" s="526"/>
      <c r="BC345" s="526"/>
      <c r="BD345" s="526"/>
      <c r="BE345" s="526"/>
      <c r="BF345" s="526"/>
      <c r="BG345" s="526"/>
      <c r="BH345" s="526"/>
      <c r="BI345" s="526"/>
      <c r="BJ345" s="526"/>
      <c r="BK345" s="526"/>
      <c r="BL345" s="526"/>
      <c r="BM345" s="526"/>
      <c r="BN345" s="526"/>
      <c r="BO345" s="526"/>
      <c r="BP345" s="526"/>
      <c r="BQ345" s="526"/>
      <c r="BR345" s="526"/>
      <c r="BS345" s="526"/>
      <c r="BT345" s="526"/>
      <c r="BU345" s="526"/>
      <c r="BV345" s="526"/>
      <c r="BW345" s="526"/>
      <c r="BX345" s="526"/>
      <c r="BY345" s="526"/>
      <c r="BZ345" s="526"/>
      <c r="CA345" s="526"/>
      <c r="CB345" s="526"/>
      <c r="CC345" s="526"/>
      <c r="CD345" s="526"/>
      <c r="CE345" s="526"/>
      <c r="CF345" s="526"/>
      <c r="CG345" s="526"/>
      <c r="CH345" s="526"/>
      <c r="CI345" s="526"/>
      <c r="CJ345" s="526"/>
      <c r="CK345" s="526"/>
      <c r="CL345" s="526"/>
      <c r="CM345" s="526"/>
      <c r="CN345" s="526"/>
      <c r="CO345" s="526"/>
      <c r="CP345" s="526"/>
      <c r="CQ345" s="526"/>
      <c r="CR345" s="526"/>
      <c r="CS345" s="526"/>
      <c r="CT345" s="526"/>
      <c r="CU345" s="526"/>
      <c r="CV345" s="526"/>
      <c r="CW345" s="526"/>
      <c r="CX345" s="526"/>
      <c r="CY345" s="526"/>
      <c r="CZ345" s="526"/>
      <c r="DA345" s="526"/>
      <c r="DB345" s="526"/>
      <c r="DC345" s="526"/>
      <c r="DD345" s="526"/>
      <c r="DE345" s="526"/>
      <c r="DF345" s="526"/>
      <c r="DG345" s="526"/>
      <c r="DH345" s="526"/>
      <c r="DI345" s="526"/>
      <c r="DJ345" s="526"/>
      <c r="DK345" s="526"/>
      <c r="DL345" s="526"/>
      <c r="DM345" s="526"/>
      <c r="DN345" s="526"/>
      <c r="DO345" s="526"/>
      <c r="DP345" s="526"/>
      <c r="DQ345" s="526"/>
      <c r="DR345" s="526"/>
      <c r="DS345" s="526"/>
      <c r="DT345" s="526"/>
      <c r="DU345" s="526"/>
      <c r="DV345" s="526"/>
      <c r="DW345" s="526"/>
      <c r="DX345" s="526"/>
      <c r="DY345" s="526"/>
      <c r="DZ345" s="526"/>
      <c r="EA345" s="526"/>
      <c r="EB345" s="526"/>
      <c r="EC345" s="526"/>
      <c r="ED345" s="526"/>
      <c r="EE345" s="526"/>
      <c r="EF345" s="526"/>
      <c r="EG345" s="526"/>
      <c r="EH345" s="526"/>
      <c r="EI345" s="526"/>
      <c r="EJ345" s="526"/>
      <c r="EK345" s="526"/>
      <c r="EL345" s="526"/>
      <c r="EM345" s="526"/>
      <c r="EN345" s="526"/>
      <c r="EO345" s="526"/>
      <c r="EP345" s="526"/>
      <c r="EQ345" s="526"/>
      <c r="ER345" s="526"/>
      <c r="ES345" s="526"/>
      <c r="ET345" s="526"/>
      <c r="EU345" s="526"/>
      <c r="EV345" s="526"/>
      <c r="EW345" s="526"/>
      <c r="EX345" s="526"/>
      <c r="EY345" s="526"/>
      <c r="EZ345" s="526"/>
      <c r="FA345" s="526"/>
      <c r="FB345" s="526"/>
      <c r="FC345" s="526"/>
      <c r="FD345" s="526"/>
      <c r="FE345" s="526"/>
      <c r="FF345" s="526"/>
      <c r="FG345" s="526"/>
      <c r="FH345" s="526"/>
      <c r="FI345" s="526"/>
      <c r="FJ345" s="526"/>
      <c r="FK345" s="526"/>
      <c r="FL345" s="526"/>
      <c r="FM345" s="526"/>
      <c r="FN345" s="526"/>
      <c r="FO345" s="526"/>
      <c r="FP345" s="526"/>
      <c r="FQ345" s="526"/>
      <c r="FR345" s="526"/>
      <c r="FS345" s="526"/>
      <c r="FT345" s="526"/>
      <c r="FU345" s="526"/>
      <c r="FV345" s="526"/>
      <c r="FW345" s="526"/>
      <c r="FX345" s="526"/>
      <c r="FY345" s="526"/>
      <c r="FZ345" s="526"/>
      <c r="GA345" s="526"/>
      <c r="GB345" s="526"/>
      <c r="GC345" s="526"/>
      <c r="GD345" s="526"/>
      <c r="GE345" s="526"/>
      <c r="GF345" s="526"/>
      <c r="GG345" s="526"/>
      <c r="GH345" s="526"/>
      <c r="GI345" s="526"/>
      <c r="GJ345" s="526"/>
      <c r="GK345" s="526"/>
      <c r="GL345" s="526"/>
      <c r="GM345" s="526"/>
      <c r="GN345" s="526"/>
      <c r="GO345" s="526"/>
      <c r="GP345" s="526"/>
      <c r="GQ345" s="526"/>
      <c r="GR345" s="526"/>
      <c r="GS345" s="526"/>
      <c r="GT345" s="526"/>
      <c r="GU345" s="526"/>
      <c r="GV345" s="526"/>
      <c r="GW345" s="526"/>
      <c r="GX345" s="526"/>
      <c r="GY345" s="526"/>
      <c r="GZ345" s="526"/>
      <c r="HA345" s="526"/>
      <c r="HB345" s="526"/>
      <c r="HC345" s="526"/>
      <c r="HD345" s="526"/>
      <c r="HE345" s="526"/>
      <c r="HF345" s="526"/>
      <c r="HG345" s="526"/>
      <c r="HH345" s="526"/>
      <c r="HI345" s="526"/>
      <c r="HJ345" s="526"/>
      <c r="HK345" s="526"/>
      <c r="HL345" s="526"/>
      <c r="HM345" s="526"/>
      <c r="HN345" s="526"/>
      <c r="HO345" s="526"/>
      <c r="HP345" s="526"/>
      <c r="HQ345" s="526"/>
      <c r="HR345" s="526"/>
      <c r="HS345" s="526"/>
      <c r="HT345" s="526"/>
      <c r="HU345" s="526"/>
      <c r="HV345" s="526"/>
      <c r="HW345" s="526"/>
      <c r="HX345" s="526"/>
      <c r="HY345" s="526"/>
      <c r="HZ345" s="526"/>
      <c r="IA345" s="526"/>
      <c r="IB345" s="526"/>
      <c r="IC345" s="526"/>
      <c r="ID345" s="526"/>
      <c r="IE345" s="526"/>
      <c r="IF345" s="526"/>
      <c r="IG345" s="526"/>
      <c r="IH345" s="526"/>
      <c r="II345" s="526"/>
      <c r="IJ345" s="526"/>
      <c r="IK345" s="526"/>
      <c r="IL345" s="526"/>
      <c r="IM345" s="526"/>
      <c r="IN345" s="526"/>
      <c r="IO345" s="526"/>
      <c r="IP345" s="526"/>
      <c r="IQ345" s="526"/>
      <c r="IR345" s="526"/>
      <c r="IS345" s="526"/>
      <c r="IT345" s="526"/>
      <c r="IU345" s="526"/>
      <c r="IV345" s="526"/>
    </row>
    <row r="346" spans="1:256" ht="18.75">
      <c r="A346" s="550"/>
      <c r="B346" s="551" t="s">
        <v>1655</v>
      </c>
      <c r="C346" s="495"/>
    </row>
    <row r="347" spans="1:256" ht="18.75">
      <c r="A347" s="550"/>
      <c r="B347" s="552" t="s">
        <v>1656</v>
      </c>
      <c r="C347" s="495"/>
    </row>
    <row r="348" spans="1:256" ht="18.75">
      <c r="A348" s="553" t="s">
        <v>1657</v>
      </c>
      <c r="B348" s="554" t="s">
        <v>1658</v>
      </c>
      <c r="C348" s="495"/>
    </row>
    <row r="349" spans="1:256" ht="18.75">
      <c r="A349" s="555" t="s">
        <v>1659</v>
      </c>
      <c r="B349" s="556" t="s">
        <v>1660</v>
      </c>
    </row>
    <row r="350" spans="1:256" ht="18.75">
      <c r="A350" s="555" t="s">
        <v>1661</v>
      </c>
      <c r="B350" s="557" t="s">
        <v>1662</v>
      </c>
    </row>
    <row r="351" spans="1:256" ht="18.75">
      <c r="A351" s="555" t="s">
        <v>1663</v>
      </c>
      <c r="B351" s="557" t="s">
        <v>1664</v>
      </c>
    </row>
    <row r="352" spans="1:256" ht="18.75">
      <c r="A352" s="555" t="s">
        <v>1665</v>
      </c>
      <c r="B352" s="557" t="s">
        <v>112</v>
      </c>
    </row>
    <row r="353" spans="1:5" ht="18.75">
      <c r="A353" s="555" t="s">
        <v>113</v>
      </c>
      <c r="B353" s="557" t="s">
        <v>114</v>
      </c>
    </row>
    <row r="354" spans="1:5" ht="18.75">
      <c r="A354" s="555" t="s">
        <v>115</v>
      </c>
      <c r="B354" s="557" t="s">
        <v>116</v>
      </c>
    </row>
    <row r="355" spans="1:5" ht="18.75">
      <c r="A355" s="555" t="s">
        <v>117</v>
      </c>
      <c r="B355" s="558" t="s">
        <v>118</v>
      </c>
    </row>
    <row r="356" spans="1:5" ht="18.75">
      <c r="A356" s="555" t="s">
        <v>119</v>
      </c>
      <c r="B356" s="558" t="s">
        <v>120</v>
      </c>
    </row>
    <row r="357" spans="1:5" ht="18.75">
      <c r="A357" s="555" t="s">
        <v>121</v>
      </c>
      <c r="B357" s="558" t="s">
        <v>122</v>
      </c>
    </row>
    <row r="358" spans="1:5" ht="18.75">
      <c r="A358" s="555" t="s">
        <v>123</v>
      </c>
      <c r="B358" s="558" t="s">
        <v>124</v>
      </c>
    </row>
    <row r="359" spans="1:5" ht="18.75">
      <c r="A359" s="555" t="s">
        <v>125</v>
      </c>
      <c r="B359" s="559" t="s">
        <v>126</v>
      </c>
    </row>
    <row r="360" spans="1:5" ht="18.75">
      <c r="A360" s="555" t="s">
        <v>127</v>
      </c>
      <c r="B360" s="559" t="s">
        <v>128</v>
      </c>
    </row>
    <row r="361" spans="1:5" ht="18.75">
      <c r="A361" s="555" t="s">
        <v>129</v>
      </c>
      <c r="B361" s="558" t="s">
        <v>130</v>
      </c>
    </row>
    <row r="362" spans="1:5" ht="18.75">
      <c r="A362" s="560" t="s">
        <v>131</v>
      </c>
      <c r="B362" s="558" t="s">
        <v>132</v>
      </c>
      <c r="C362" s="496" t="s">
        <v>133</v>
      </c>
      <c r="D362" s="497"/>
      <c r="E362" s="498"/>
    </row>
    <row r="363" spans="1:5" ht="18.75">
      <c r="A363" s="560" t="s">
        <v>134</v>
      </c>
      <c r="B363" s="557" t="s">
        <v>135</v>
      </c>
      <c r="C363" s="496" t="s">
        <v>133</v>
      </c>
      <c r="D363" s="497"/>
      <c r="E363" s="498"/>
    </row>
    <row r="364" spans="1:5" ht="18.75">
      <c r="A364" s="560" t="s">
        <v>136</v>
      </c>
      <c r="B364" s="558" t="s">
        <v>137</v>
      </c>
      <c r="C364" s="496" t="s">
        <v>133</v>
      </c>
      <c r="D364" s="497"/>
      <c r="E364" s="498"/>
    </row>
    <row r="365" spans="1:5" ht="18.75">
      <c r="A365" s="560" t="s">
        <v>138</v>
      </c>
      <c r="B365" s="558" t="s">
        <v>139</v>
      </c>
      <c r="C365" s="496" t="s">
        <v>133</v>
      </c>
      <c r="D365" s="497"/>
      <c r="E365" s="498"/>
    </row>
    <row r="366" spans="1:5" ht="18.75">
      <c r="A366" s="560" t="s">
        <v>140</v>
      </c>
      <c r="B366" s="558" t="s">
        <v>141</v>
      </c>
      <c r="C366" s="496" t="s">
        <v>133</v>
      </c>
      <c r="D366" s="497"/>
      <c r="E366" s="498"/>
    </row>
    <row r="367" spans="1:5" ht="18.75">
      <c r="A367" s="560" t="s">
        <v>142</v>
      </c>
      <c r="B367" s="558" t="s">
        <v>143</v>
      </c>
      <c r="C367" s="496" t="s">
        <v>133</v>
      </c>
      <c r="D367" s="497"/>
      <c r="E367" s="498"/>
    </row>
    <row r="368" spans="1:5" ht="18.75">
      <c r="A368" s="560" t="s">
        <v>144</v>
      </c>
      <c r="B368" s="558" t="s">
        <v>145</v>
      </c>
      <c r="C368" s="496" t="s">
        <v>133</v>
      </c>
      <c r="D368" s="497"/>
      <c r="E368" s="498"/>
    </row>
    <row r="369" spans="1:5" ht="18.75">
      <c r="A369" s="560" t="s">
        <v>146</v>
      </c>
      <c r="B369" s="558" t="s">
        <v>147</v>
      </c>
      <c r="C369" s="496" t="s">
        <v>133</v>
      </c>
      <c r="D369" s="497"/>
      <c r="E369" s="498"/>
    </row>
    <row r="370" spans="1:5" ht="18.75">
      <c r="A370" s="560" t="s">
        <v>148</v>
      </c>
      <c r="B370" s="558" t="s">
        <v>149</v>
      </c>
      <c r="C370" s="496" t="s">
        <v>133</v>
      </c>
      <c r="D370" s="497"/>
      <c r="E370" s="498"/>
    </row>
    <row r="371" spans="1:5" ht="18.75">
      <c r="A371" s="560" t="s">
        <v>150</v>
      </c>
      <c r="B371" s="557" t="s">
        <v>151</v>
      </c>
      <c r="C371" s="496" t="s">
        <v>133</v>
      </c>
      <c r="D371" s="497"/>
      <c r="E371" s="498"/>
    </row>
    <row r="372" spans="1:5" ht="18.75">
      <c r="A372" s="560" t="s">
        <v>152</v>
      </c>
      <c r="B372" s="558" t="s">
        <v>153</v>
      </c>
      <c r="C372" s="496" t="s">
        <v>133</v>
      </c>
      <c r="D372" s="497"/>
      <c r="E372" s="498"/>
    </row>
    <row r="373" spans="1:5" ht="18.75">
      <c r="A373" s="560" t="s">
        <v>154</v>
      </c>
      <c r="B373" s="557" t="s">
        <v>155</v>
      </c>
      <c r="C373" s="496" t="s">
        <v>133</v>
      </c>
      <c r="D373" s="497"/>
      <c r="E373" s="498"/>
    </row>
    <row r="374" spans="1:5" ht="18.75">
      <c r="A374" s="560" t="s">
        <v>156</v>
      </c>
      <c r="B374" s="557" t="s">
        <v>157</v>
      </c>
      <c r="C374" s="496" t="s">
        <v>133</v>
      </c>
      <c r="D374" s="497"/>
      <c r="E374" s="498"/>
    </row>
    <row r="375" spans="1:5" ht="18.75">
      <c r="A375" s="560" t="s">
        <v>158</v>
      </c>
      <c r="B375" s="557" t="s">
        <v>159</v>
      </c>
      <c r="C375" s="496" t="s">
        <v>133</v>
      </c>
      <c r="D375" s="497"/>
      <c r="E375" s="498"/>
    </row>
    <row r="376" spans="1:5" ht="18.75">
      <c r="A376" s="560" t="s">
        <v>160</v>
      </c>
      <c r="B376" s="557" t="s">
        <v>161</v>
      </c>
      <c r="C376" s="496" t="s">
        <v>133</v>
      </c>
      <c r="D376" s="497"/>
      <c r="E376" s="498"/>
    </row>
    <row r="377" spans="1:5" ht="18.75">
      <c r="A377" s="560" t="s">
        <v>162</v>
      </c>
      <c r="B377" s="557" t="s">
        <v>163</v>
      </c>
      <c r="C377" s="496" t="s">
        <v>133</v>
      </c>
      <c r="D377" s="497"/>
      <c r="E377" s="498"/>
    </row>
    <row r="378" spans="1:5" ht="18.75">
      <c r="A378" s="560" t="s">
        <v>164</v>
      </c>
      <c r="B378" s="557" t="s">
        <v>165</v>
      </c>
      <c r="C378" s="496" t="s">
        <v>133</v>
      </c>
      <c r="D378" s="497"/>
      <c r="E378" s="498"/>
    </row>
    <row r="379" spans="1:5" ht="18.75">
      <c r="A379" s="560" t="s">
        <v>166</v>
      </c>
      <c r="B379" s="557" t="s">
        <v>167</v>
      </c>
      <c r="C379" s="496" t="s">
        <v>133</v>
      </c>
      <c r="D379" s="497"/>
      <c r="E379" s="498"/>
    </row>
    <row r="380" spans="1:5" ht="18.75">
      <c r="A380" s="560" t="s">
        <v>168</v>
      </c>
      <c r="B380" s="557" t="s">
        <v>169</v>
      </c>
      <c r="C380" s="496" t="s">
        <v>133</v>
      </c>
      <c r="D380" s="497"/>
      <c r="E380" s="498"/>
    </row>
    <row r="381" spans="1:5" ht="18.75">
      <c r="A381" s="560" t="s">
        <v>170</v>
      </c>
      <c r="B381" s="561" t="s">
        <v>171</v>
      </c>
      <c r="C381" s="496" t="s">
        <v>133</v>
      </c>
      <c r="D381" s="497"/>
      <c r="E381" s="498"/>
    </row>
    <row r="382" spans="1:5" ht="18.75">
      <c r="A382" s="560" t="s">
        <v>172</v>
      </c>
      <c r="B382" s="561" t="s">
        <v>173</v>
      </c>
      <c r="C382" s="496" t="s">
        <v>133</v>
      </c>
      <c r="D382" s="497"/>
      <c r="E382" s="498"/>
    </row>
    <row r="383" spans="1:5" ht="18.75">
      <c r="A383" s="562" t="s">
        <v>174</v>
      </c>
      <c r="B383" s="563" t="s">
        <v>175</v>
      </c>
      <c r="C383" s="496" t="s">
        <v>133</v>
      </c>
      <c r="D383" s="499"/>
      <c r="E383" s="498"/>
    </row>
    <row r="384" spans="1:5" ht="18.75">
      <c r="A384" s="550" t="s">
        <v>133</v>
      </c>
      <c r="B384" s="564" t="s">
        <v>176</v>
      </c>
      <c r="C384" s="496" t="s">
        <v>133</v>
      </c>
      <c r="D384" s="500"/>
      <c r="E384" s="498"/>
    </row>
    <row r="385" spans="1:5" ht="18.75">
      <c r="A385" s="565" t="s">
        <v>177</v>
      </c>
      <c r="B385" s="566" t="s">
        <v>178</v>
      </c>
      <c r="C385" s="496" t="s">
        <v>133</v>
      </c>
      <c r="D385" s="497"/>
      <c r="E385" s="498"/>
    </row>
    <row r="386" spans="1:5" ht="18.75">
      <c r="A386" s="560" t="s">
        <v>179</v>
      </c>
      <c r="B386" s="541" t="s">
        <v>180</v>
      </c>
      <c r="C386" s="496" t="s">
        <v>133</v>
      </c>
      <c r="D386" s="497"/>
      <c r="E386" s="498"/>
    </row>
    <row r="387" spans="1:5" ht="18.75">
      <c r="A387" s="567" t="s">
        <v>181</v>
      </c>
      <c r="B387" s="568" t="s">
        <v>182</v>
      </c>
      <c r="C387" s="496" t="s">
        <v>133</v>
      </c>
      <c r="D387" s="497"/>
      <c r="E387" s="498"/>
    </row>
    <row r="388" spans="1:5" ht="18.75">
      <c r="A388" s="550" t="s">
        <v>133</v>
      </c>
      <c r="B388" s="569" t="s">
        <v>183</v>
      </c>
      <c r="C388" s="496" t="s">
        <v>133</v>
      </c>
      <c r="D388" s="501"/>
      <c r="E388" s="498"/>
    </row>
    <row r="389" spans="1:5" ht="16.5">
      <c r="A389" s="570" t="s">
        <v>1637</v>
      </c>
      <c r="B389" s="533" t="s">
        <v>1638</v>
      </c>
      <c r="C389" s="496" t="s">
        <v>133</v>
      </c>
      <c r="D389" s="502"/>
      <c r="E389" s="498"/>
    </row>
    <row r="390" spans="1:5" ht="16.5">
      <c r="A390" s="570" t="s">
        <v>1639</v>
      </c>
      <c r="B390" s="533" t="s">
        <v>1640</v>
      </c>
      <c r="C390" s="496" t="s">
        <v>133</v>
      </c>
      <c r="D390" s="502"/>
      <c r="E390" s="498"/>
    </row>
    <row r="391" spans="1:5" ht="16.5">
      <c r="A391" s="571" t="s">
        <v>1641</v>
      </c>
      <c r="B391" s="572" t="s">
        <v>1642</v>
      </c>
      <c r="C391" s="496" t="s">
        <v>133</v>
      </c>
      <c r="D391" s="502"/>
      <c r="E391" s="498"/>
    </row>
    <row r="392" spans="1:5" ht="18.75">
      <c r="A392" s="550" t="s">
        <v>133</v>
      </c>
      <c r="B392" s="569" t="s">
        <v>184</v>
      </c>
      <c r="C392" s="496" t="s">
        <v>133</v>
      </c>
      <c r="D392" s="501"/>
      <c r="E392" s="498"/>
    </row>
    <row r="393" spans="1:5" ht="18.75">
      <c r="A393" s="565" t="s">
        <v>185</v>
      </c>
      <c r="B393" s="566" t="s">
        <v>186</v>
      </c>
      <c r="C393" s="496" t="s">
        <v>133</v>
      </c>
      <c r="D393" s="497"/>
      <c r="E393" s="498"/>
    </row>
    <row r="394" spans="1:5" ht="19.5" thickBot="1">
      <c r="A394" s="573" t="s">
        <v>187</v>
      </c>
      <c r="B394" s="574" t="s">
        <v>188</v>
      </c>
      <c r="C394" s="496" t="s">
        <v>133</v>
      </c>
      <c r="D394" s="503"/>
      <c r="E394" s="498"/>
    </row>
    <row r="395" spans="1:5" ht="16.5">
      <c r="A395" s="575" t="s">
        <v>189</v>
      </c>
      <c r="B395" s="576" t="s">
        <v>1084</v>
      </c>
      <c r="C395" s="496" t="s">
        <v>133</v>
      </c>
      <c r="D395" s="502"/>
      <c r="E395" s="498"/>
    </row>
    <row r="396" spans="1:5" ht="16.5">
      <c r="A396" s="570" t="s">
        <v>1085</v>
      </c>
      <c r="B396" s="533" t="s">
        <v>1086</v>
      </c>
      <c r="C396" s="496" t="s">
        <v>133</v>
      </c>
      <c r="D396" s="504"/>
      <c r="E396" s="498"/>
    </row>
    <row r="397" spans="1:5" ht="19.5" thickBot="1">
      <c r="A397" s="577" t="s">
        <v>1087</v>
      </c>
      <c r="B397" s="578" t="s">
        <v>1088</v>
      </c>
      <c r="C397" s="496" t="s">
        <v>133</v>
      </c>
      <c r="D397" s="503"/>
      <c r="E397" s="498"/>
    </row>
    <row r="398" spans="1:5" ht="16.5">
      <c r="A398" s="579" t="s">
        <v>1089</v>
      </c>
      <c r="B398" s="580" t="s">
        <v>1090</v>
      </c>
      <c r="C398" s="496" t="s">
        <v>133</v>
      </c>
      <c r="D398" s="504"/>
      <c r="E398" s="498"/>
    </row>
    <row r="399" spans="1:5" ht="16.5">
      <c r="A399" s="581" t="s">
        <v>1091</v>
      </c>
      <c r="B399" s="533" t="s">
        <v>1092</v>
      </c>
      <c r="C399" s="496" t="s">
        <v>133</v>
      </c>
      <c r="D399" s="506"/>
      <c r="E399" s="498"/>
    </row>
    <row r="400" spans="1:5" ht="16.5">
      <c r="A400" s="570" t="s">
        <v>1093</v>
      </c>
      <c r="B400" s="537" t="s">
        <v>331</v>
      </c>
      <c r="C400" s="496" t="s">
        <v>133</v>
      </c>
      <c r="D400" s="504"/>
      <c r="E400" s="498"/>
    </row>
    <row r="401" spans="1:5" ht="17.25" thickBot="1">
      <c r="A401" s="582" t="s">
        <v>332</v>
      </c>
      <c r="B401" s="583" t="s">
        <v>333</v>
      </c>
      <c r="C401" s="496" t="s">
        <v>133</v>
      </c>
      <c r="D401" s="504"/>
      <c r="E401" s="498"/>
    </row>
    <row r="402" spans="1:5" ht="18.75">
      <c r="A402" s="584" t="s">
        <v>334</v>
      </c>
      <c r="B402" s="585" t="s">
        <v>335</v>
      </c>
      <c r="C402" s="496" t="s">
        <v>133</v>
      </c>
      <c r="D402" s="507"/>
      <c r="E402" s="498"/>
    </row>
    <row r="403" spans="1:5" ht="18.75">
      <c r="A403" s="586" t="s">
        <v>336</v>
      </c>
      <c r="B403" s="587" t="s">
        <v>337</v>
      </c>
      <c r="C403" s="496" t="s">
        <v>133</v>
      </c>
      <c r="D403" s="507"/>
      <c r="E403" s="498"/>
    </row>
    <row r="404" spans="1:5" ht="19.5">
      <c r="A404" s="586" t="s">
        <v>338</v>
      </c>
      <c r="B404" s="588" t="s">
        <v>339</v>
      </c>
      <c r="C404" s="496" t="s">
        <v>133</v>
      </c>
      <c r="D404" s="507"/>
      <c r="E404" s="498"/>
    </row>
    <row r="405" spans="1:5" ht="18.75">
      <c r="A405" s="586" t="s">
        <v>340</v>
      </c>
      <c r="B405" s="587" t="s">
        <v>341</v>
      </c>
      <c r="C405" s="496" t="s">
        <v>133</v>
      </c>
      <c r="D405" s="507"/>
      <c r="E405" s="498"/>
    </row>
    <row r="406" spans="1:5" ht="18.75">
      <c r="A406" s="586" t="s">
        <v>342</v>
      </c>
      <c r="B406" s="587" t="s">
        <v>343</v>
      </c>
      <c r="C406" s="496" t="s">
        <v>133</v>
      </c>
      <c r="D406" s="507"/>
      <c r="E406" s="498"/>
    </row>
    <row r="407" spans="1:5" ht="18.75">
      <c r="A407" s="586" t="s">
        <v>344</v>
      </c>
      <c r="B407" s="589" t="s">
        <v>345</v>
      </c>
      <c r="C407" s="496" t="s">
        <v>133</v>
      </c>
      <c r="D407" s="507"/>
      <c r="E407" s="498"/>
    </row>
    <row r="408" spans="1:5" ht="18.75">
      <c r="A408" s="586" t="s">
        <v>346</v>
      </c>
      <c r="B408" s="589" t="s">
        <v>347</v>
      </c>
      <c r="C408" s="496" t="s">
        <v>133</v>
      </c>
      <c r="D408" s="507"/>
      <c r="E408" s="498"/>
    </row>
    <row r="409" spans="1:5" ht="18.75">
      <c r="A409" s="586" t="s">
        <v>348</v>
      </c>
      <c r="B409" s="589" t="s">
        <v>349</v>
      </c>
      <c r="C409" s="496" t="s">
        <v>133</v>
      </c>
      <c r="D409" s="508"/>
      <c r="E409" s="498"/>
    </row>
    <row r="410" spans="1:5" ht="18.75">
      <c r="A410" s="586" t="s">
        <v>350</v>
      </c>
      <c r="B410" s="589" t="s">
        <v>351</v>
      </c>
      <c r="C410" s="496" t="s">
        <v>133</v>
      </c>
      <c r="D410" s="508"/>
      <c r="E410" s="498"/>
    </row>
    <row r="411" spans="1:5" ht="18.75">
      <c r="A411" s="586" t="s">
        <v>352</v>
      </c>
      <c r="B411" s="589" t="s">
        <v>200</v>
      </c>
      <c r="C411" s="496" t="s">
        <v>133</v>
      </c>
      <c r="D411" s="508"/>
      <c r="E411" s="498"/>
    </row>
    <row r="412" spans="1:5" ht="18.75">
      <c r="A412" s="586" t="s">
        <v>201</v>
      </c>
      <c r="B412" s="587" t="s">
        <v>202</v>
      </c>
      <c r="C412" s="496" t="s">
        <v>133</v>
      </c>
      <c r="D412" s="508"/>
      <c r="E412" s="498"/>
    </row>
    <row r="413" spans="1:5" ht="18.75">
      <c r="A413" s="586" t="s">
        <v>203</v>
      </c>
      <c r="B413" s="587" t="s">
        <v>204</v>
      </c>
      <c r="C413" s="496" t="s">
        <v>133</v>
      </c>
      <c r="D413" s="508"/>
      <c r="E413" s="498"/>
    </row>
    <row r="414" spans="1:5" ht="18.75">
      <c r="A414" s="586" t="s">
        <v>205</v>
      </c>
      <c r="B414" s="587" t="s">
        <v>1096</v>
      </c>
      <c r="C414" s="496" t="s">
        <v>133</v>
      </c>
      <c r="D414" s="508"/>
      <c r="E414" s="498"/>
    </row>
    <row r="415" spans="1:5" ht="19.5" thickBot="1">
      <c r="A415" s="590" t="s">
        <v>1097</v>
      </c>
      <c r="B415" s="591" t="s">
        <v>1098</v>
      </c>
      <c r="C415" s="496" t="s">
        <v>133</v>
      </c>
      <c r="D415" s="508"/>
      <c r="E415" s="498"/>
    </row>
    <row r="416" spans="1:5" ht="18.75">
      <c r="A416" s="584" t="s">
        <v>1099</v>
      </c>
      <c r="B416" s="585" t="s">
        <v>1100</v>
      </c>
      <c r="C416" s="496" t="s">
        <v>133</v>
      </c>
      <c r="D416" s="507"/>
      <c r="E416" s="498"/>
    </row>
    <row r="417" spans="1:5" ht="19.5">
      <c r="A417" s="586" t="s">
        <v>1101</v>
      </c>
      <c r="B417" s="588" t="s">
        <v>1102</v>
      </c>
      <c r="C417" s="496" t="s">
        <v>133</v>
      </c>
      <c r="D417" s="508"/>
      <c r="E417" s="498"/>
    </row>
    <row r="418" spans="1:5" ht="18.75">
      <c r="A418" s="586" t="s">
        <v>1103</v>
      </c>
      <c r="B418" s="587" t="s">
        <v>1104</v>
      </c>
      <c r="C418" s="496" t="s">
        <v>133</v>
      </c>
      <c r="D418" s="508"/>
      <c r="E418" s="498"/>
    </row>
    <row r="419" spans="1:5" ht="18.75">
      <c r="A419" s="586" t="s">
        <v>1105</v>
      </c>
      <c r="B419" s="587" t="s">
        <v>1106</v>
      </c>
      <c r="C419" s="496" t="s">
        <v>133</v>
      </c>
      <c r="D419" s="508"/>
      <c r="E419" s="498"/>
    </row>
    <row r="420" spans="1:5" ht="18.75">
      <c r="A420" s="586" t="s">
        <v>1107</v>
      </c>
      <c r="B420" s="587" t="s">
        <v>1108</v>
      </c>
      <c r="C420" s="496" t="s">
        <v>133</v>
      </c>
      <c r="D420" s="508"/>
      <c r="E420" s="498"/>
    </row>
    <row r="421" spans="1:5" ht="18.75">
      <c r="A421" s="586" t="s">
        <v>1109</v>
      </c>
      <c r="B421" s="587" t="s">
        <v>1110</v>
      </c>
      <c r="C421" s="496" t="s">
        <v>133</v>
      </c>
      <c r="D421" s="508"/>
      <c r="E421" s="498"/>
    </row>
    <row r="422" spans="1:5" ht="18.75">
      <c r="A422" s="586" t="s">
        <v>1111</v>
      </c>
      <c r="B422" s="587" t="s">
        <v>1112</v>
      </c>
      <c r="C422" s="496" t="s">
        <v>133</v>
      </c>
      <c r="D422" s="508"/>
      <c r="E422" s="498"/>
    </row>
    <row r="423" spans="1:5" ht="18.75">
      <c r="A423" s="586" t="s">
        <v>1113</v>
      </c>
      <c r="B423" s="587" t="s">
        <v>1114</v>
      </c>
      <c r="C423" s="496" t="s">
        <v>133</v>
      </c>
      <c r="D423" s="508"/>
      <c r="E423" s="498"/>
    </row>
    <row r="424" spans="1:5" ht="18.75">
      <c r="A424" s="586" t="s">
        <v>1115</v>
      </c>
      <c r="B424" s="587" t="s">
        <v>1116</v>
      </c>
      <c r="C424" s="496" t="s">
        <v>133</v>
      </c>
      <c r="D424" s="508"/>
      <c r="E424" s="498"/>
    </row>
    <row r="425" spans="1:5" ht="18.75">
      <c r="A425" s="586" t="s">
        <v>1117</v>
      </c>
      <c r="B425" s="587" t="s">
        <v>1118</v>
      </c>
      <c r="C425" s="496" t="s">
        <v>133</v>
      </c>
      <c r="D425" s="508"/>
      <c r="E425" s="498"/>
    </row>
    <row r="426" spans="1:5" ht="18.75">
      <c r="A426" s="586" t="s">
        <v>1119</v>
      </c>
      <c r="B426" s="587" t="s">
        <v>1120</v>
      </c>
      <c r="C426" s="496" t="s">
        <v>133</v>
      </c>
      <c r="D426" s="508"/>
      <c r="E426" s="498"/>
    </row>
    <row r="427" spans="1:5" ht="18.75">
      <c r="A427" s="586" t="s">
        <v>1121</v>
      </c>
      <c r="B427" s="587" t="s">
        <v>1122</v>
      </c>
      <c r="C427" s="496" t="s">
        <v>133</v>
      </c>
      <c r="D427" s="508"/>
      <c r="E427" s="498"/>
    </row>
    <row r="428" spans="1:5" ht="19.5" thickBot="1">
      <c r="A428" s="590" t="s">
        <v>1123</v>
      </c>
      <c r="B428" s="591" t="s">
        <v>1124</v>
      </c>
      <c r="C428" s="496" t="s">
        <v>133</v>
      </c>
      <c r="D428" s="508"/>
      <c r="E428" s="498"/>
    </row>
    <row r="429" spans="1:5" ht="18.75">
      <c r="A429" s="584" t="s">
        <v>1125</v>
      </c>
      <c r="B429" s="585" t="s">
        <v>1126</v>
      </c>
      <c r="C429" s="496" t="s">
        <v>133</v>
      </c>
      <c r="D429" s="508"/>
      <c r="E429" s="498"/>
    </row>
    <row r="430" spans="1:5" ht="18.75">
      <c r="A430" s="586" t="s">
        <v>1127</v>
      </c>
      <c r="B430" s="587" t="s">
        <v>1128</v>
      </c>
      <c r="C430" s="496" t="s">
        <v>133</v>
      </c>
      <c r="D430" s="508"/>
      <c r="E430" s="498"/>
    </row>
    <row r="431" spans="1:5" ht="18.75">
      <c r="A431" s="586" t="s">
        <v>1129</v>
      </c>
      <c r="B431" s="587" t="s">
        <v>1130</v>
      </c>
      <c r="C431" s="496" t="s">
        <v>133</v>
      </c>
      <c r="D431" s="508"/>
      <c r="E431" s="498"/>
    </row>
    <row r="432" spans="1:5" ht="18.75">
      <c r="A432" s="586" t="s">
        <v>1131</v>
      </c>
      <c r="B432" s="587" t="s">
        <v>1132</v>
      </c>
      <c r="C432" s="496" t="s">
        <v>133</v>
      </c>
      <c r="D432" s="508"/>
      <c r="E432" s="498"/>
    </row>
    <row r="433" spans="1:5" ht="19.5">
      <c r="A433" s="586" t="s">
        <v>1133</v>
      </c>
      <c r="B433" s="588" t="s">
        <v>1134</v>
      </c>
      <c r="C433" s="496" t="s">
        <v>133</v>
      </c>
      <c r="D433" s="508"/>
      <c r="E433" s="498"/>
    </row>
    <row r="434" spans="1:5" ht="18.75">
      <c r="A434" s="586" t="s">
        <v>1135</v>
      </c>
      <c r="B434" s="587" t="s">
        <v>1136</v>
      </c>
      <c r="C434" s="496" t="s">
        <v>133</v>
      </c>
      <c r="D434" s="508"/>
      <c r="E434" s="498"/>
    </row>
    <row r="435" spans="1:5" ht="18.75">
      <c r="A435" s="586" t="s">
        <v>1137</v>
      </c>
      <c r="B435" s="587" t="s">
        <v>1138</v>
      </c>
      <c r="C435" s="496" t="s">
        <v>133</v>
      </c>
      <c r="D435" s="508"/>
      <c r="E435" s="498"/>
    </row>
    <row r="436" spans="1:5" ht="18.75">
      <c r="A436" s="586" t="s">
        <v>1139</v>
      </c>
      <c r="B436" s="587" t="s">
        <v>1140</v>
      </c>
      <c r="C436" s="496" t="s">
        <v>133</v>
      </c>
      <c r="D436" s="508"/>
      <c r="E436" s="498"/>
    </row>
    <row r="437" spans="1:5" ht="18.75">
      <c r="A437" s="586" t="s">
        <v>1141</v>
      </c>
      <c r="B437" s="587" t="s">
        <v>1142</v>
      </c>
      <c r="C437" s="496" t="s">
        <v>133</v>
      </c>
      <c r="D437" s="508"/>
      <c r="E437" s="498"/>
    </row>
    <row r="438" spans="1:5" ht="18.75">
      <c r="A438" s="586" t="s">
        <v>1143</v>
      </c>
      <c r="B438" s="587" t="s">
        <v>1144</v>
      </c>
      <c r="C438" s="496" t="s">
        <v>133</v>
      </c>
      <c r="D438" s="508"/>
      <c r="E438" s="498"/>
    </row>
    <row r="439" spans="1:5" ht="18.75">
      <c r="A439" s="586" t="s">
        <v>1145</v>
      </c>
      <c r="B439" s="587" t="s">
        <v>1146</v>
      </c>
      <c r="C439" s="496" t="s">
        <v>133</v>
      </c>
      <c r="D439" s="508"/>
      <c r="E439" s="498"/>
    </row>
    <row r="440" spans="1:5" ht="19.5" thickBot="1">
      <c r="A440" s="590" t="s">
        <v>1147</v>
      </c>
      <c r="B440" s="591" t="s">
        <v>1148</v>
      </c>
      <c r="C440" s="496" t="s">
        <v>133</v>
      </c>
      <c r="D440" s="508"/>
      <c r="E440" s="498"/>
    </row>
    <row r="441" spans="1:5" ht="19.5">
      <c r="A441" s="584" t="s">
        <v>1149</v>
      </c>
      <c r="B441" s="592" t="s">
        <v>1150</v>
      </c>
      <c r="C441" s="496" t="s">
        <v>133</v>
      </c>
      <c r="D441" s="508"/>
      <c r="E441" s="498"/>
    </row>
    <row r="442" spans="1:5" ht="18.75">
      <c r="A442" s="586" t="s">
        <v>1151</v>
      </c>
      <c r="B442" s="587" t="s">
        <v>1152</v>
      </c>
      <c r="C442" s="496" t="s">
        <v>133</v>
      </c>
      <c r="D442" s="508"/>
      <c r="E442" s="498"/>
    </row>
    <row r="443" spans="1:5" ht="18.75">
      <c r="A443" s="586" t="s">
        <v>1153</v>
      </c>
      <c r="B443" s="587" t="s">
        <v>1154</v>
      </c>
      <c r="C443" s="496" t="s">
        <v>133</v>
      </c>
      <c r="D443" s="508"/>
      <c r="E443" s="498"/>
    </row>
    <row r="444" spans="1:5" ht="18.75">
      <c r="A444" s="586" t="s">
        <v>1155</v>
      </c>
      <c r="B444" s="587" t="s">
        <v>1156</v>
      </c>
      <c r="C444" s="496" t="s">
        <v>133</v>
      </c>
      <c r="D444" s="508"/>
      <c r="E444" s="498"/>
    </row>
    <row r="445" spans="1:5" ht="18.75">
      <c r="A445" s="586" t="s">
        <v>1157</v>
      </c>
      <c r="B445" s="587" t="s">
        <v>1158</v>
      </c>
      <c r="C445" s="496" t="s">
        <v>133</v>
      </c>
      <c r="D445" s="508"/>
      <c r="E445" s="498"/>
    </row>
    <row r="446" spans="1:5" ht="18.75">
      <c r="A446" s="586" t="s">
        <v>1159</v>
      </c>
      <c r="B446" s="587" t="s">
        <v>1160</v>
      </c>
      <c r="C446" s="496" t="s">
        <v>133</v>
      </c>
      <c r="D446" s="508"/>
      <c r="E446" s="498"/>
    </row>
    <row r="447" spans="1:5" ht="18.75">
      <c r="A447" s="586" t="s">
        <v>1161</v>
      </c>
      <c r="B447" s="587" t="s">
        <v>1162</v>
      </c>
      <c r="C447" s="496" t="s">
        <v>133</v>
      </c>
      <c r="D447" s="508"/>
      <c r="E447" s="498"/>
    </row>
    <row r="448" spans="1:5" ht="18.75">
      <c r="A448" s="586" t="s">
        <v>1163</v>
      </c>
      <c r="B448" s="587" t="s">
        <v>1164</v>
      </c>
      <c r="C448" s="496" t="s">
        <v>133</v>
      </c>
      <c r="D448" s="508"/>
      <c r="E448" s="498"/>
    </row>
    <row r="449" spans="1:5" ht="18.75">
      <c r="A449" s="586" t="s">
        <v>1165</v>
      </c>
      <c r="B449" s="587" t="s">
        <v>1166</v>
      </c>
      <c r="C449" s="496" t="s">
        <v>133</v>
      </c>
      <c r="D449" s="508"/>
      <c r="E449" s="498"/>
    </row>
    <row r="450" spans="1:5" ht="19.5" thickBot="1">
      <c r="A450" s="590" t="s">
        <v>1167</v>
      </c>
      <c r="B450" s="591" t="s">
        <v>1168</v>
      </c>
      <c r="C450" s="496" t="s">
        <v>133</v>
      </c>
      <c r="D450" s="508"/>
      <c r="E450" s="498"/>
    </row>
    <row r="451" spans="1:5" ht="18.75">
      <c r="A451" s="584" t="s">
        <v>1169</v>
      </c>
      <c r="B451" s="585" t="s">
        <v>1170</v>
      </c>
      <c r="C451" s="496" t="s">
        <v>133</v>
      </c>
      <c r="D451" s="508"/>
      <c r="E451" s="498"/>
    </row>
    <row r="452" spans="1:5" ht="18.75">
      <c r="A452" s="586" t="s">
        <v>1171</v>
      </c>
      <c r="B452" s="587" t="s">
        <v>1172</v>
      </c>
      <c r="C452" s="496" t="s">
        <v>133</v>
      </c>
      <c r="D452" s="508"/>
      <c r="E452" s="498"/>
    </row>
    <row r="453" spans="1:5" ht="18.75">
      <c r="A453" s="586" t="s">
        <v>1173</v>
      </c>
      <c r="B453" s="587" t="s">
        <v>1174</v>
      </c>
      <c r="C453" s="496" t="s">
        <v>133</v>
      </c>
      <c r="D453" s="508"/>
      <c r="E453" s="498"/>
    </row>
    <row r="454" spans="1:5" ht="19.5">
      <c r="A454" s="586" t="s">
        <v>1175</v>
      </c>
      <c r="B454" s="588" t="s">
        <v>1176</v>
      </c>
      <c r="C454" s="496" t="s">
        <v>133</v>
      </c>
      <c r="D454" s="508"/>
      <c r="E454" s="498"/>
    </row>
    <row r="455" spans="1:5" ht="18.75">
      <c r="A455" s="586" t="s">
        <v>1177</v>
      </c>
      <c r="B455" s="587" t="s">
        <v>1178</v>
      </c>
      <c r="C455" s="496" t="s">
        <v>133</v>
      </c>
      <c r="D455" s="508"/>
      <c r="E455" s="498"/>
    </row>
    <row r="456" spans="1:5" ht="18.75">
      <c r="A456" s="586" t="s">
        <v>1179</v>
      </c>
      <c r="B456" s="587" t="s">
        <v>1180</v>
      </c>
      <c r="C456" s="496" t="s">
        <v>133</v>
      </c>
      <c r="D456" s="508"/>
      <c r="E456" s="498"/>
    </row>
    <row r="457" spans="1:5" ht="18.75">
      <c r="A457" s="586" t="s">
        <v>1181</v>
      </c>
      <c r="B457" s="587" t="s">
        <v>1182</v>
      </c>
      <c r="C457" s="496" t="s">
        <v>133</v>
      </c>
      <c r="D457" s="508"/>
      <c r="E457" s="498"/>
    </row>
    <row r="458" spans="1:5" ht="18.75">
      <c r="A458" s="586" t="s">
        <v>1183</v>
      </c>
      <c r="B458" s="587" t="s">
        <v>1184</v>
      </c>
      <c r="C458" s="496" t="s">
        <v>133</v>
      </c>
      <c r="D458" s="508"/>
      <c r="E458" s="498"/>
    </row>
    <row r="459" spans="1:5" ht="18.75">
      <c r="A459" s="586" t="s">
        <v>1185</v>
      </c>
      <c r="B459" s="587" t="s">
        <v>1186</v>
      </c>
      <c r="C459" s="496" t="s">
        <v>133</v>
      </c>
      <c r="D459" s="508"/>
      <c r="E459" s="498"/>
    </row>
    <row r="460" spans="1:5" ht="18.75">
      <c r="A460" s="586" t="s">
        <v>1187</v>
      </c>
      <c r="B460" s="587" t="s">
        <v>1188</v>
      </c>
      <c r="C460" s="496" t="s">
        <v>133</v>
      </c>
      <c r="D460" s="508"/>
      <c r="E460" s="498"/>
    </row>
    <row r="461" spans="1:5" ht="19.5" thickBot="1">
      <c r="A461" s="590" t="s">
        <v>1189</v>
      </c>
      <c r="B461" s="591" t="s">
        <v>1190</v>
      </c>
      <c r="C461" s="496" t="s">
        <v>133</v>
      </c>
      <c r="D461" s="508"/>
      <c r="E461" s="498"/>
    </row>
    <row r="462" spans="1:5" ht="18.75">
      <c r="A462" s="584" t="s">
        <v>1191</v>
      </c>
      <c r="B462" s="585" t="s">
        <v>1192</v>
      </c>
      <c r="C462" s="496" t="s">
        <v>133</v>
      </c>
      <c r="D462" s="508"/>
      <c r="E462" s="498"/>
    </row>
    <row r="463" spans="1:5" ht="18.75">
      <c r="A463" s="586" t="s">
        <v>1193</v>
      </c>
      <c r="B463" s="587" t="s">
        <v>1194</v>
      </c>
      <c r="C463" s="496" t="s">
        <v>133</v>
      </c>
      <c r="D463" s="508"/>
      <c r="E463" s="498"/>
    </row>
    <row r="464" spans="1:5" ht="19.5">
      <c r="A464" s="586" t="s">
        <v>1195</v>
      </c>
      <c r="B464" s="588" t="s">
        <v>1196</v>
      </c>
      <c r="C464" s="496" t="s">
        <v>133</v>
      </c>
      <c r="D464" s="508"/>
      <c r="E464" s="498"/>
    </row>
    <row r="465" spans="1:5" ht="18.75">
      <c r="A465" s="586" t="s">
        <v>1197</v>
      </c>
      <c r="B465" s="587" t="s">
        <v>1198</v>
      </c>
      <c r="C465" s="496" t="s">
        <v>133</v>
      </c>
      <c r="D465" s="508"/>
      <c r="E465" s="498"/>
    </row>
    <row r="466" spans="1:5" ht="18.75">
      <c r="A466" s="586" t="s">
        <v>1199</v>
      </c>
      <c r="B466" s="587" t="s">
        <v>1200</v>
      </c>
      <c r="C466" s="496" t="s">
        <v>133</v>
      </c>
      <c r="D466" s="508"/>
      <c r="E466" s="498"/>
    </row>
    <row r="467" spans="1:5" ht="18.75">
      <c r="A467" s="586" t="s">
        <v>1201</v>
      </c>
      <c r="B467" s="587" t="s">
        <v>1202</v>
      </c>
      <c r="C467" s="496" t="s">
        <v>133</v>
      </c>
      <c r="D467" s="508"/>
      <c r="E467" s="498"/>
    </row>
    <row r="468" spans="1:5" ht="18.75">
      <c r="A468" s="586" t="s">
        <v>1203</v>
      </c>
      <c r="B468" s="587" t="s">
        <v>1204</v>
      </c>
      <c r="C468" s="496" t="s">
        <v>133</v>
      </c>
      <c r="D468" s="508"/>
      <c r="E468" s="498"/>
    </row>
    <row r="469" spans="1:5" ht="18.75">
      <c r="A469" s="586" t="s">
        <v>1205</v>
      </c>
      <c r="B469" s="587" t="s">
        <v>1206</v>
      </c>
      <c r="C469" s="496" t="s">
        <v>133</v>
      </c>
      <c r="D469" s="508"/>
      <c r="E469" s="498"/>
    </row>
    <row r="470" spans="1:5" ht="18.75">
      <c r="A470" s="586" t="s">
        <v>1207</v>
      </c>
      <c r="B470" s="587" t="s">
        <v>1208</v>
      </c>
      <c r="C470" s="496" t="s">
        <v>133</v>
      </c>
      <c r="D470" s="508"/>
      <c r="E470" s="498"/>
    </row>
    <row r="471" spans="1:5" ht="19.5" thickBot="1">
      <c r="A471" s="590" t="s">
        <v>1209</v>
      </c>
      <c r="B471" s="591" t="s">
        <v>1210</v>
      </c>
      <c r="C471" s="496" t="s">
        <v>133</v>
      </c>
      <c r="D471" s="508"/>
      <c r="E471" s="498"/>
    </row>
    <row r="472" spans="1:5" ht="19.5">
      <c r="A472" s="584" t="s">
        <v>1211</v>
      </c>
      <c r="B472" s="592" t="s">
        <v>1212</v>
      </c>
      <c r="C472" s="496" t="s">
        <v>133</v>
      </c>
      <c r="D472" s="508"/>
      <c r="E472" s="498"/>
    </row>
    <row r="473" spans="1:5" ht="18.75">
      <c r="A473" s="586" t="s">
        <v>1213</v>
      </c>
      <c r="B473" s="587" t="s">
        <v>1214</v>
      </c>
      <c r="C473" s="496" t="s">
        <v>133</v>
      </c>
      <c r="D473" s="508"/>
      <c r="E473" s="498"/>
    </row>
    <row r="474" spans="1:5" ht="18.75">
      <c r="A474" s="586" t="s">
        <v>1215</v>
      </c>
      <c r="B474" s="587" t="s">
        <v>1216</v>
      </c>
      <c r="C474" s="496" t="s">
        <v>133</v>
      </c>
      <c r="D474" s="508"/>
      <c r="E474" s="498"/>
    </row>
    <row r="475" spans="1:5" ht="19.5" thickBot="1">
      <c r="A475" s="590" t="s">
        <v>1217</v>
      </c>
      <c r="B475" s="591" t="s">
        <v>1218</v>
      </c>
      <c r="C475" s="496" t="s">
        <v>133</v>
      </c>
      <c r="D475" s="508"/>
      <c r="E475" s="498"/>
    </row>
    <row r="476" spans="1:5" ht="18.75">
      <c r="A476" s="584" t="s">
        <v>1219</v>
      </c>
      <c r="B476" s="585" t="s">
        <v>1220</v>
      </c>
      <c r="C476" s="496" t="s">
        <v>133</v>
      </c>
      <c r="D476" s="508"/>
      <c r="E476" s="498"/>
    </row>
    <row r="477" spans="1:5" ht="18.75">
      <c r="A477" s="586" t="s">
        <v>1221</v>
      </c>
      <c r="B477" s="587" t="s">
        <v>1222</v>
      </c>
      <c r="C477" s="496" t="s">
        <v>133</v>
      </c>
      <c r="D477" s="508"/>
      <c r="E477" s="498"/>
    </row>
    <row r="478" spans="1:5" ht="19.5">
      <c r="A478" s="586" t="s">
        <v>1223</v>
      </c>
      <c r="B478" s="588" t="s">
        <v>1224</v>
      </c>
      <c r="C478" s="496" t="s">
        <v>133</v>
      </c>
      <c r="D478" s="508"/>
      <c r="E478" s="498"/>
    </row>
    <row r="479" spans="1:5" ht="18.75">
      <c r="A479" s="586" t="s">
        <v>1225</v>
      </c>
      <c r="B479" s="587" t="s">
        <v>1226</v>
      </c>
      <c r="C479" s="496" t="s">
        <v>133</v>
      </c>
      <c r="D479" s="508"/>
      <c r="E479" s="498"/>
    </row>
    <row r="480" spans="1:5" ht="18.75">
      <c r="A480" s="586" t="s">
        <v>1227</v>
      </c>
      <c r="B480" s="587" t="s">
        <v>1228</v>
      </c>
      <c r="C480" s="496" t="s">
        <v>133</v>
      </c>
      <c r="D480" s="508"/>
      <c r="E480" s="498"/>
    </row>
    <row r="481" spans="1:5" ht="18.75">
      <c r="A481" s="586" t="s">
        <v>1229</v>
      </c>
      <c r="B481" s="587" t="s">
        <v>1230</v>
      </c>
      <c r="C481" s="496" t="s">
        <v>133</v>
      </c>
      <c r="D481" s="508"/>
      <c r="E481" s="498"/>
    </row>
    <row r="482" spans="1:5" ht="18.75">
      <c r="A482" s="586" t="s">
        <v>1231</v>
      </c>
      <c r="B482" s="587" t="s">
        <v>1232</v>
      </c>
      <c r="C482" s="496" t="s">
        <v>133</v>
      </c>
      <c r="D482" s="508"/>
      <c r="E482" s="498"/>
    </row>
    <row r="483" spans="1:5" ht="19.5" thickBot="1">
      <c r="A483" s="590" t="s">
        <v>1233</v>
      </c>
      <c r="B483" s="591" t="s">
        <v>1234</v>
      </c>
      <c r="C483" s="496" t="s">
        <v>133</v>
      </c>
      <c r="D483" s="508"/>
      <c r="E483" s="498"/>
    </row>
    <row r="484" spans="1:5" ht="18.75">
      <c r="A484" s="584" t="s">
        <v>1235</v>
      </c>
      <c r="B484" s="585" t="s">
        <v>1236</v>
      </c>
      <c r="C484" s="496" t="s">
        <v>133</v>
      </c>
      <c r="D484" s="508"/>
      <c r="E484" s="498"/>
    </row>
    <row r="485" spans="1:5" ht="18.75">
      <c r="A485" s="586" t="s">
        <v>1237</v>
      </c>
      <c r="B485" s="587" t="s">
        <v>1238</v>
      </c>
      <c r="C485" s="496" t="s">
        <v>133</v>
      </c>
      <c r="D485" s="508"/>
      <c r="E485" s="498"/>
    </row>
    <row r="486" spans="1:5" ht="18.75">
      <c r="A486" s="586" t="s">
        <v>1239</v>
      </c>
      <c r="B486" s="587" t="s">
        <v>1240</v>
      </c>
      <c r="C486" s="496" t="s">
        <v>133</v>
      </c>
      <c r="D486" s="508"/>
      <c r="E486" s="498"/>
    </row>
    <row r="487" spans="1:5" ht="18.75">
      <c r="A487" s="586" t="s">
        <v>1241</v>
      </c>
      <c r="B487" s="587" t="s">
        <v>1242</v>
      </c>
      <c r="C487" s="496" t="s">
        <v>133</v>
      </c>
      <c r="D487" s="508"/>
      <c r="E487" s="498"/>
    </row>
    <row r="488" spans="1:5" ht="19.5">
      <c r="A488" s="586" t="s">
        <v>1243</v>
      </c>
      <c r="B488" s="588" t="s">
        <v>1244</v>
      </c>
      <c r="C488" s="496" t="s">
        <v>133</v>
      </c>
      <c r="D488" s="508"/>
      <c r="E488" s="498"/>
    </row>
    <row r="489" spans="1:5" ht="18.75">
      <c r="A489" s="586" t="s">
        <v>1245</v>
      </c>
      <c r="B489" s="587" t="s">
        <v>1246</v>
      </c>
      <c r="C489" s="496" t="s">
        <v>133</v>
      </c>
      <c r="D489" s="508"/>
      <c r="E489" s="498"/>
    </row>
    <row r="490" spans="1:5" ht="19.5" thickBot="1">
      <c r="A490" s="590" t="s">
        <v>370</v>
      </c>
      <c r="B490" s="591" t="s">
        <v>371</v>
      </c>
      <c r="C490" s="496" t="s">
        <v>133</v>
      </c>
      <c r="D490" s="508"/>
      <c r="E490" s="498"/>
    </row>
    <row r="491" spans="1:5" ht="18.75">
      <c r="A491" s="584" t="s">
        <v>372</v>
      </c>
      <c r="B491" s="585" t="s">
        <v>373</v>
      </c>
      <c r="C491" s="496" t="s">
        <v>133</v>
      </c>
      <c r="D491" s="508"/>
      <c r="E491" s="498"/>
    </row>
    <row r="492" spans="1:5" ht="18.75">
      <c r="A492" s="586" t="s">
        <v>374</v>
      </c>
      <c r="B492" s="587" t="s">
        <v>375</v>
      </c>
      <c r="C492" s="496" t="s">
        <v>133</v>
      </c>
      <c r="D492" s="508"/>
      <c r="E492" s="498"/>
    </row>
    <row r="493" spans="1:5" ht="18.75">
      <c r="A493" s="586" t="s">
        <v>376</v>
      </c>
      <c r="B493" s="587" t="s">
        <v>377</v>
      </c>
      <c r="C493" s="496" t="s">
        <v>133</v>
      </c>
      <c r="D493" s="508"/>
      <c r="E493" s="498"/>
    </row>
    <row r="494" spans="1:5" ht="18.75">
      <c r="A494" s="586" t="s">
        <v>378</v>
      </c>
      <c r="B494" s="587" t="s">
        <v>379</v>
      </c>
      <c r="C494" s="496" t="s">
        <v>133</v>
      </c>
      <c r="D494" s="508"/>
      <c r="E494" s="498"/>
    </row>
    <row r="495" spans="1:5" ht="19.5">
      <c r="A495" s="586" t="s">
        <v>380</v>
      </c>
      <c r="B495" s="588" t="s">
        <v>381</v>
      </c>
      <c r="C495" s="496" t="s">
        <v>133</v>
      </c>
      <c r="D495" s="508"/>
      <c r="E495" s="498"/>
    </row>
    <row r="496" spans="1:5" ht="18.75">
      <c r="A496" s="586" t="s">
        <v>382</v>
      </c>
      <c r="B496" s="587" t="s">
        <v>383</v>
      </c>
      <c r="C496" s="496" t="s">
        <v>133</v>
      </c>
      <c r="D496" s="508"/>
      <c r="E496" s="498"/>
    </row>
    <row r="497" spans="1:5" ht="18.75">
      <c r="A497" s="586" t="s">
        <v>384</v>
      </c>
      <c r="B497" s="587" t="s">
        <v>385</v>
      </c>
      <c r="C497" s="496" t="s">
        <v>133</v>
      </c>
      <c r="D497" s="508"/>
      <c r="E497" s="498"/>
    </row>
    <row r="498" spans="1:5" ht="18.75">
      <c r="A498" s="586" t="s">
        <v>386</v>
      </c>
      <c r="B498" s="587" t="s">
        <v>387</v>
      </c>
      <c r="C498" s="496" t="s">
        <v>133</v>
      </c>
      <c r="D498" s="508"/>
      <c r="E498" s="498"/>
    </row>
    <row r="499" spans="1:5" ht="19.5" thickBot="1">
      <c r="A499" s="590" t="s">
        <v>388</v>
      </c>
      <c r="B499" s="591" t="s">
        <v>389</v>
      </c>
      <c r="C499" s="496" t="s">
        <v>133</v>
      </c>
      <c r="D499" s="508"/>
      <c r="E499" s="498"/>
    </row>
    <row r="500" spans="1:5" ht="18.75">
      <c r="A500" s="584" t="s">
        <v>390</v>
      </c>
      <c r="B500" s="585" t="s">
        <v>391</v>
      </c>
      <c r="C500" s="496" t="s">
        <v>133</v>
      </c>
      <c r="D500" s="508"/>
      <c r="E500" s="498"/>
    </row>
    <row r="501" spans="1:5" ht="18.75">
      <c r="A501" s="586" t="s">
        <v>392</v>
      </c>
      <c r="B501" s="587" t="s">
        <v>393</v>
      </c>
      <c r="C501" s="496" t="s">
        <v>133</v>
      </c>
      <c r="D501" s="508"/>
      <c r="E501" s="498"/>
    </row>
    <row r="502" spans="1:5" ht="19.5">
      <c r="A502" s="586" t="s">
        <v>394</v>
      </c>
      <c r="B502" s="588" t="s">
        <v>395</v>
      </c>
      <c r="C502" s="496" t="s">
        <v>133</v>
      </c>
      <c r="D502" s="508"/>
      <c r="E502" s="498"/>
    </row>
    <row r="503" spans="1:5" ht="18.75">
      <c r="A503" s="586" t="s">
        <v>396</v>
      </c>
      <c r="B503" s="587" t="s">
        <v>397</v>
      </c>
      <c r="C503" s="496" t="s">
        <v>133</v>
      </c>
      <c r="D503" s="508"/>
      <c r="E503" s="498"/>
    </row>
    <row r="504" spans="1:5" ht="18.75">
      <c r="A504" s="586" t="s">
        <v>398</v>
      </c>
      <c r="B504" s="587" t="s">
        <v>399</v>
      </c>
      <c r="C504" s="496" t="s">
        <v>133</v>
      </c>
      <c r="D504" s="508"/>
      <c r="E504" s="498"/>
    </row>
    <row r="505" spans="1:5" ht="18.75">
      <c r="A505" s="586" t="s">
        <v>400</v>
      </c>
      <c r="B505" s="587" t="s">
        <v>401</v>
      </c>
      <c r="C505" s="496" t="s">
        <v>133</v>
      </c>
      <c r="D505" s="508"/>
      <c r="E505" s="498"/>
    </row>
    <row r="506" spans="1:5" ht="18.75">
      <c r="A506" s="586" t="s">
        <v>402</v>
      </c>
      <c r="B506" s="587" t="s">
        <v>403</v>
      </c>
      <c r="C506" s="496" t="s">
        <v>133</v>
      </c>
      <c r="D506" s="508"/>
      <c r="E506" s="498"/>
    </row>
    <row r="507" spans="1:5" ht="19.5" thickBot="1">
      <c r="A507" s="590" t="s">
        <v>404</v>
      </c>
      <c r="B507" s="591" t="s">
        <v>405</v>
      </c>
      <c r="C507" s="496" t="s">
        <v>133</v>
      </c>
      <c r="D507" s="508"/>
      <c r="E507" s="498"/>
    </row>
    <row r="508" spans="1:5" ht="18.75">
      <c r="A508" s="584" t="s">
        <v>406</v>
      </c>
      <c r="B508" s="585" t="s">
        <v>407</v>
      </c>
      <c r="C508" s="496" t="s">
        <v>133</v>
      </c>
      <c r="D508" s="508"/>
      <c r="E508" s="498"/>
    </row>
    <row r="509" spans="1:5" ht="18.75">
      <c r="A509" s="586" t="s">
        <v>408</v>
      </c>
      <c r="B509" s="587" t="s">
        <v>409</v>
      </c>
      <c r="C509" s="496" t="s">
        <v>133</v>
      </c>
      <c r="D509" s="508"/>
      <c r="E509" s="498"/>
    </row>
    <row r="510" spans="1:5" ht="18.75">
      <c r="A510" s="586" t="s">
        <v>410</v>
      </c>
      <c r="B510" s="587" t="s">
        <v>411</v>
      </c>
      <c r="C510" s="496" t="s">
        <v>133</v>
      </c>
      <c r="D510" s="508"/>
      <c r="E510" s="498"/>
    </row>
    <row r="511" spans="1:5" ht="18.75">
      <c r="A511" s="586" t="s">
        <v>412</v>
      </c>
      <c r="B511" s="587" t="s">
        <v>413</v>
      </c>
      <c r="C511" s="496" t="s">
        <v>133</v>
      </c>
      <c r="D511" s="508"/>
      <c r="E511" s="498"/>
    </row>
    <row r="512" spans="1:5" ht="18.75">
      <c r="A512" s="586" t="s">
        <v>414</v>
      </c>
      <c r="B512" s="587" t="s">
        <v>415</v>
      </c>
      <c r="C512" s="496" t="s">
        <v>133</v>
      </c>
      <c r="D512" s="508"/>
      <c r="E512" s="498"/>
    </row>
    <row r="513" spans="1:5" ht="18.75">
      <c r="A513" s="586" t="s">
        <v>416</v>
      </c>
      <c r="B513" s="587" t="s">
        <v>417</v>
      </c>
      <c r="C513" s="496" t="s">
        <v>133</v>
      </c>
      <c r="D513" s="508"/>
      <c r="E513" s="498"/>
    </row>
    <row r="514" spans="1:5" ht="18.75">
      <c r="A514" s="586" t="s">
        <v>418</v>
      </c>
      <c r="B514" s="587" t="s">
        <v>419</v>
      </c>
      <c r="C514" s="496" t="s">
        <v>133</v>
      </c>
      <c r="D514" s="508"/>
      <c r="E514" s="498"/>
    </row>
    <row r="515" spans="1:5" ht="18.75">
      <c r="A515" s="586" t="s">
        <v>420</v>
      </c>
      <c r="B515" s="587" t="s">
        <v>421</v>
      </c>
      <c r="C515" s="496" t="s">
        <v>133</v>
      </c>
      <c r="D515" s="508"/>
      <c r="E515" s="498"/>
    </row>
    <row r="516" spans="1:5" ht="19.5">
      <c r="A516" s="586" t="s">
        <v>422</v>
      </c>
      <c r="B516" s="588" t="s">
        <v>423</v>
      </c>
      <c r="C516" s="496" t="s">
        <v>133</v>
      </c>
      <c r="D516" s="508"/>
      <c r="E516" s="498"/>
    </row>
    <row r="517" spans="1:5" ht="18.75">
      <c r="A517" s="586" t="s">
        <v>424</v>
      </c>
      <c r="B517" s="587" t="s">
        <v>425</v>
      </c>
      <c r="C517" s="496" t="s">
        <v>133</v>
      </c>
      <c r="D517" s="508"/>
      <c r="E517" s="498"/>
    </row>
    <row r="518" spans="1:5" ht="19.5" thickBot="1">
      <c r="A518" s="590" t="s">
        <v>426</v>
      </c>
      <c r="B518" s="591" t="s">
        <v>427</v>
      </c>
      <c r="C518" s="496" t="s">
        <v>133</v>
      </c>
      <c r="D518" s="508"/>
      <c r="E518" s="498"/>
    </row>
    <row r="519" spans="1:5" ht="18.75">
      <c r="A519" s="584" t="s">
        <v>428</v>
      </c>
      <c r="B519" s="585" t="s">
        <v>429</v>
      </c>
      <c r="C519" s="496" t="s">
        <v>133</v>
      </c>
      <c r="D519" s="508"/>
      <c r="E519" s="498"/>
    </row>
    <row r="520" spans="1:5" ht="18.75">
      <c r="A520" s="586" t="s">
        <v>430</v>
      </c>
      <c r="B520" s="587" t="s">
        <v>431</v>
      </c>
      <c r="C520" s="496" t="s">
        <v>133</v>
      </c>
      <c r="D520" s="508"/>
      <c r="E520" s="498"/>
    </row>
    <row r="521" spans="1:5" ht="18.75">
      <c r="A521" s="586" t="s">
        <v>432</v>
      </c>
      <c r="B521" s="587" t="s">
        <v>433</v>
      </c>
      <c r="C521" s="496" t="s">
        <v>133</v>
      </c>
      <c r="D521" s="508"/>
      <c r="E521" s="498"/>
    </row>
    <row r="522" spans="1:5" ht="18.75">
      <c r="A522" s="586" t="s">
        <v>434</v>
      </c>
      <c r="B522" s="587" t="s">
        <v>435</v>
      </c>
      <c r="C522" s="496" t="s">
        <v>133</v>
      </c>
      <c r="D522" s="508"/>
      <c r="E522" s="498"/>
    </row>
    <row r="523" spans="1:5" ht="18.75">
      <c r="A523" s="586" t="s">
        <v>436</v>
      </c>
      <c r="B523" s="587" t="s">
        <v>437</v>
      </c>
      <c r="C523" s="496" t="s">
        <v>133</v>
      </c>
      <c r="D523" s="508"/>
      <c r="E523" s="498"/>
    </row>
    <row r="524" spans="1:5" ht="19.5">
      <c r="A524" s="586" t="s">
        <v>438</v>
      </c>
      <c r="B524" s="588" t="s">
        <v>439</v>
      </c>
      <c r="C524" s="496" t="s">
        <v>133</v>
      </c>
      <c r="D524" s="508"/>
      <c r="E524" s="498"/>
    </row>
    <row r="525" spans="1:5" ht="18.75">
      <c r="A525" s="586" t="s">
        <v>440</v>
      </c>
      <c r="B525" s="587" t="s">
        <v>441</v>
      </c>
      <c r="C525" s="496" t="s">
        <v>133</v>
      </c>
      <c r="D525" s="508"/>
      <c r="E525" s="498"/>
    </row>
    <row r="526" spans="1:5" ht="18.75">
      <c r="A526" s="586" t="s">
        <v>442</v>
      </c>
      <c r="B526" s="587" t="s">
        <v>443</v>
      </c>
      <c r="C526" s="496" t="s">
        <v>133</v>
      </c>
      <c r="D526" s="508"/>
      <c r="E526" s="498"/>
    </row>
    <row r="527" spans="1:5" ht="18.75">
      <c r="A527" s="586" t="s">
        <v>444</v>
      </c>
      <c r="B527" s="587" t="s">
        <v>445</v>
      </c>
      <c r="C527" s="496" t="s">
        <v>133</v>
      </c>
      <c r="D527" s="508"/>
      <c r="E527" s="498"/>
    </row>
    <row r="528" spans="1:5" ht="18.75">
      <c r="A528" s="586" t="s">
        <v>446</v>
      </c>
      <c r="B528" s="587" t="s">
        <v>447</v>
      </c>
      <c r="C528" s="496" t="s">
        <v>133</v>
      </c>
      <c r="D528" s="508"/>
      <c r="E528" s="498"/>
    </row>
    <row r="529" spans="1:5" ht="18.75">
      <c r="A529" s="683" t="s">
        <v>448</v>
      </c>
      <c r="B529" s="684" t="s">
        <v>449</v>
      </c>
      <c r="C529" s="496" t="s">
        <v>133</v>
      </c>
      <c r="D529" s="508"/>
      <c r="E529" s="498"/>
    </row>
    <row r="530" spans="1:5" ht="19.5" thickBot="1">
      <c r="A530" s="590" t="s">
        <v>1695</v>
      </c>
      <c r="B530" s="591" t="s">
        <v>1696</v>
      </c>
      <c r="C530" s="496" t="s">
        <v>133</v>
      </c>
      <c r="D530" s="508"/>
      <c r="E530" s="498"/>
    </row>
    <row r="531" spans="1:5" ht="18.75">
      <c r="A531" s="593" t="s">
        <v>450</v>
      </c>
      <c r="B531" s="594" t="s">
        <v>451</v>
      </c>
      <c r="C531" s="496" t="s">
        <v>133</v>
      </c>
      <c r="D531" s="508"/>
      <c r="E531" s="498"/>
    </row>
    <row r="532" spans="1:5" ht="18.75">
      <c r="A532" s="586" t="s">
        <v>452</v>
      </c>
      <c r="B532" s="587" t="s">
        <v>453</v>
      </c>
      <c r="C532" s="496" t="s">
        <v>133</v>
      </c>
      <c r="D532" s="508"/>
      <c r="E532" s="498"/>
    </row>
    <row r="533" spans="1:5" ht="18.75">
      <c r="A533" s="586" t="s">
        <v>454</v>
      </c>
      <c r="B533" s="587" t="s">
        <v>455</v>
      </c>
      <c r="C533" s="496" t="s">
        <v>133</v>
      </c>
      <c r="D533" s="508"/>
      <c r="E533" s="498"/>
    </row>
    <row r="534" spans="1:5" ht="19.5">
      <c r="A534" s="586" t="s">
        <v>456</v>
      </c>
      <c r="B534" s="588" t="s">
        <v>457</v>
      </c>
      <c r="C534" s="496" t="s">
        <v>133</v>
      </c>
      <c r="D534" s="508"/>
      <c r="E534" s="498"/>
    </row>
    <row r="535" spans="1:5" ht="18.75">
      <c r="A535" s="586" t="s">
        <v>458</v>
      </c>
      <c r="B535" s="587" t="s">
        <v>459</v>
      </c>
      <c r="C535" s="496" t="s">
        <v>133</v>
      </c>
      <c r="D535" s="508"/>
      <c r="E535" s="498"/>
    </row>
    <row r="536" spans="1:5" ht="19.5" thickBot="1">
      <c r="A536" s="590" t="s">
        <v>460</v>
      </c>
      <c r="B536" s="591" t="s">
        <v>461</v>
      </c>
      <c r="C536" s="496" t="s">
        <v>133</v>
      </c>
      <c r="D536" s="508"/>
      <c r="E536" s="498"/>
    </row>
    <row r="537" spans="1:5" ht="18.75">
      <c r="A537" s="593" t="s">
        <v>462</v>
      </c>
      <c r="B537" s="594" t="s">
        <v>463</v>
      </c>
      <c r="C537" s="496" t="s">
        <v>133</v>
      </c>
      <c r="D537" s="508"/>
      <c r="E537" s="498"/>
    </row>
    <row r="538" spans="1:5" ht="18.75">
      <c r="A538" s="586" t="s">
        <v>464</v>
      </c>
      <c r="B538" s="587" t="s">
        <v>465</v>
      </c>
      <c r="C538" s="496" t="s">
        <v>133</v>
      </c>
      <c r="D538" s="508"/>
      <c r="E538" s="498"/>
    </row>
    <row r="539" spans="1:5" ht="18.75">
      <c r="A539" s="586" t="s">
        <v>466</v>
      </c>
      <c r="B539" s="587" t="s">
        <v>467</v>
      </c>
      <c r="C539" s="496" t="s">
        <v>133</v>
      </c>
      <c r="D539" s="508"/>
      <c r="E539" s="498"/>
    </row>
    <row r="540" spans="1:5" ht="18.75">
      <c r="A540" s="586" t="s">
        <v>468</v>
      </c>
      <c r="B540" s="587" t="s">
        <v>469</v>
      </c>
      <c r="C540" s="496" t="s">
        <v>133</v>
      </c>
      <c r="D540" s="508"/>
      <c r="E540" s="498"/>
    </row>
    <row r="541" spans="1:5" ht="18.75">
      <c r="A541" s="586" t="s">
        <v>470</v>
      </c>
      <c r="B541" s="587" t="s">
        <v>471</v>
      </c>
      <c r="C541" s="496" t="s">
        <v>133</v>
      </c>
      <c r="D541" s="508"/>
      <c r="E541" s="498"/>
    </row>
    <row r="542" spans="1:5" ht="18.75">
      <c r="A542" s="586" t="s">
        <v>472</v>
      </c>
      <c r="B542" s="587" t="s">
        <v>473</v>
      </c>
      <c r="C542" s="496" t="s">
        <v>133</v>
      </c>
      <c r="D542" s="508"/>
      <c r="E542" s="498"/>
    </row>
    <row r="543" spans="1:5" ht="18.75">
      <c r="A543" s="586" t="s">
        <v>474</v>
      </c>
      <c r="B543" s="587" t="s">
        <v>475</v>
      </c>
      <c r="C543" s="496" t="s">
        <v>133</v>
      </c>
      <c r="D543" s="508"/>
      <c r="E543" s="498"/>
    </row>
    <row r="544" spans="1:5" ht="19.5">
      <c r="A544" s="586" t="s">
        <v>476</v>
      </c>
      <c r="B544" s="588" t="s">
        <v>477</v>
      </c>
      <c r="C544" s="496" t="s">
        <v>133</v>
      </c>
      <c r="D544" s="508"/>
      <c r="E544" s="498"/>
    </row>
    <row r="545" spans="1:5" ht="18.75">
      <c r="A545" s="586" t="s">
        <v>478</v>
      </c>
      <c r="B545" s="587" t="s">
        <v>479</v>
      </c>
      <c r="C545" s="496" t="s">
        <v>133</v>
      </c>
      <c r="D545" s="508"/>
      <c r="E545" s="498"/>
    </row>
    <row r="546" spans="1:5" ht="18.75">
      <c r="A546" s="586" t="s">
        <v>480</v>
      </c>
      <c r="B546" s="587" t="s">
        <v>481</v>
      </c>
      <c r="C546" s="496" t="s">
        <v>133</v>
      </c>
      <c r="D546" s="508"/>
      <c r="E546" s="498"/>
    </row>
    <row r="547" spans="1:5" ht="19.5" thickBot="1">
      <c r="A547" s="595" t="s">
        <v>482</v>
      </c>
      <c r="B547" s="591" t="s">
        <v>483</v>
      </c>
      <c r="C547" s="496" t="s">
        <v>133</v>
      </c>
      <c r="D547" s="509"/>
      <c r="E547" s="498"/>
    </row>
    <row r="548" spans="1:5" ht="18.75">
      <c r="A548" s="593" t="s">
        <v>484</v>
      </c>
      <c r="B548" s="594" t="s">
        <v>485</v>
      </c>
      <c r="C548" s="496" t="s">
        <v>133</v>
      </c>
      <c r="D548" s="508"/>
      <c r="E548" s="498"/>
    </row>
    <row r="549" spans="1:5" ht="18.75">
      <c r="A549" s="586" t="s">
        <v>486</v>
      </c>
      <c r="B549" s="587" t="s">
        <v>487</v>
      </c>
      <c r="C549" s="496" t="s">
        <v>133</v>
      </c>
      <c r="D549" s="508"/>
      <c r="E549" s="498"/>
    </row>
    <row r="550" spans="1:5" ht="18.75">
      <c r="A550" s="586" t="s">
        <v>488</v>
      </c>
      <c r="B550" s="587" t="s">
        <v>489</v>
      </c>
      <c r="C550" s="496" t="s">
        <v>133</v>
      </c>
      <c r="D550" s="508"/>
      <c r="E550" s="498"/>
    </row>
    <row r="551" spans="1:5" ht="18.75">
      <c r="A551" s="586" t="s">
        <v>490</v>
      </c>
      <c r="B551" s="587" t="s">
        <v>491</v>
      </c>
      <c r="C551" s="496" t="s">
        <v>133</v>
      </c>
      <c r="D551" s="508"/>
      <c r="E551" s="498"/>
    </row>
    <row r="552" spans="1:5" ht="18.75">
      <c r="A552" s="586" t="s">
        <v>492</v>
      </c>
      <c r="B552" s="587" t="s">
        <v>493</v>
      </c>
      <c r="C552" s="496" t="s">
        <v>133</v>
      </c>
      <c r="D552" s="508"/>
      <c r="E552" s="498"/>
    </row>
    <row r="553" spans="1:5" ht="18.75">
      <c r="A553" s="586" t="s">
        <v>494</v>
      </c>
      <c r="B553" s="587" t="s">
        <v>495</v>
      </c>
      <c r="C553" s="496" t="s">
        <v>133</v>
      </c>
      <c r="D553" s="508"/>
      <c r="E553" s="498"/>
    </row>
    <row r="554" spans="1:5" ht="18.75">
      <c r="A554" s="586" t="s">
        <v>496</v>
      </c>
      <c r="B554" s="587" t="s">
        <v>497</v>
      </c>
      <c r="C554" s="496" t="s">
        <v>133</v>
      </c>
      <c r="D554" s="508"/>
      <c r="E554" s="498"/>
    </row>
    <row r="555" spans="1:5" ht="18.75">
      <c r="A555" s="586" t="s">
        <v>498</v>
      </c>
      <c r="B555" s="587" t="s">
        <v>499</v>
      </c>
      <c r="C555" s="496" t="s">
        <v>133</v>
      </c>
      <c r="D555" s="508"/>
      <c r="E555" s="498"/>
    </row>
    <row r="556" spans="1:5" ht="19.5">
      <c r="A556" s="586" t="s">
        <v>500</v>
      </c>
      <c r="B556" s="588" t="s">
        <v>501</v>
      </c>
      <c r="C556" s="496" t="s">
        <v>133</v>
      </c>
      <c r="D556" s="508"/>
      <c r="E556" s="498"/>
    </row>
    <row r="557" spans="1:5" ht="18.75">
      <c r="A557" s="586" t="s">
        <v>502</v>
      </c>
      <c r="B557" s="587" t="s">
        <v>503</v>
      </c>
      <c r="C557" s="496" t="s">
        <v>133</v>
      </c>
      <c r="D557" s="508"/>
      <c r="E557" s="498"/>
    </row>
    <row r="558" spans="1:5" ht="18.75">
      <c r="A558" s="586" t="s">
        <v>504</v>
      </c>
      <c r="B558" s="587" t="s">
        <v>505</v>
      </c>
      <c r="C558" s="496" t="s">
        <v>133</v>
      </c>
      <c r="D558" s="508"/>
      <c r="E558" s="498"/>
    </row>
    <row r="559" spans="1:5" ht="18.75">
      <c r="A559" s="586" t="s">
        <v>506</v>
      </c>
      <c r="B559" s="587" t="s">
        <v>507</v>
      </c>
      <c r="C559" s="496" t="s">
        <v>133</v>
      </c>
      <c r="D559" s="508"/>
      <c r="E559" s="498"/>
    </row>
    <row r="560" spans="1:5" ht="18.75">
      <c r="A560" s="586" t="s">
        <v>508</v>
      </c>
      <c r="B560" s="587" t="s">
        <v>509</v>
      </c>
      <c r="C560" s="496" t="s">
        <v>133</v>
      </c>
      <c r="D560" s="508"/>
      <c r="E560" s="498"/>
    </row>
    <row r="561" spans="1:5" ht="18.75">
      <c r="A561" s="586" t="s">
        <v>510</v>
      </c>
      <c r="B561" s="587" t="s">
        <v>511</v>
      </c>
      <c r="C561" s="496" t="s">
        <v>133</v>
      </c>
      <c r="D561" s="508"/>
      <c r="E561" s="498"/>
    </row>
    <row r="562" spans="1:5" ht="18.75">
      <c r="A562" s="586" t="s">
        <v>512</v>
      </c>
      <c r="B562" s="587" t="s">
        <v>513</v>
      </c>
      <c r="C562" s="496" t="s">
        <v>133</v>
      </c>
      <c r="D562" s="508"/>
      <c r="E562" s="498"/>
    </row>
    <row r="563" spans="1:5" ht="18.75">
      <c r="A563" s="586" t="s">
        <v>514</v>
      </c>
      <c r="B563" s="587" t="s">
        <v>515</v>
      </c>
      <c r="C563" s="496" t="s">
        <v>133</v>
      </c>
      <c r="D563" s="508"/>
      <c r="E563" s="498"/>
    </row>
    <row r="564" spans="1:5" ht="18.75">
      <c r="A564" s="586" t="s">
        <v>516</v>
      </c>
      <c r="B564" s="587" t="s">
        <v>517</v>
      </c>
      <c r="C564" s="496" t="s">
        <v>133</v>
      </c>
      <c r="D564" s="508"/>
      <c r="E564" s="498"/>
    </row>
    <row r="565" spans="1:5" ht="19.5" thickBot="1">
      <c r="A565" s="590" t="s">
        <v>518</v>
      </c>
      <c r="B565" s="596" t="s">
        <v>519</v>
      </c>
      <c r="C565" s="496" t="s">
        <v>133</v>
      </c>
      <c r="D565" s="510"/>
      <c r="E565" s="498"/>
    </row>
    <row r="566" spans="1:5" ht="18.75">
      <c r="A566" s="584" t="s">
        <v>520</v>
      </c>
      <c r="B566" s="585" t="s">
        <v>521</v>
      </c>
      <c r="C566" s="496" t="s">
        <v>133</v>
      </c>
      <c r="D566" s="508"/>
      <c r="E566" s="498"/>
    </row>
    <row r="567" spans="1:5" ht="18.75">
      <c r="A567" s="586" t="s">
        <v>522</v>
      </c>
      <c r="B567" s="587" t="s">
        <v>523</v>
      </c>
      <c r="C567" s="496" t="s">
        <v>133</v>
      </c>
      <c r="D567" s="508"/>
      <c r="E567" s="498"/>
    </row>
    <row r="568" spans="1:5" ht="18.75">
      <c r="A568" s="586" t="s">
        <v>524</v>
      </c>
      <c r="B568" s="587" t="s">
        <v>525</v>
      </c>
      <c r="C568" s="496" t="s">
        <v>133</v>
      </c>
      <c r="D568" s="508"/>
      <c r="E568" s="498"/>
    </row>
    <row r="569" spans="1:5" ht="18.75">
      <c r="A569" s="586" t="s">
        <v>526</v>
      </c>
      <c r="B569" s="587" t="s">
        <v>527</v>
      </c>
      <c r="C569" s="496" t="s">
        <v>133</v>
      </c>
      <c r="D569" s="508"/>
      <c r="E569" s="498"/>
    </row>
    <row r="570" spans="1:5" ht="19.5">
      <c r="A570" s="586" t="s">
        <v>528</v>
      </c>
      <c r="B570" s="588" t="s">
        <v>529</v>
      </c>
      <c r="C570" s="496" t="s">
        <v>133</v>
      </c>
      <c r="D570" s="508"/>
      <c r="E570" s="498"/>
    </row>
    <row r="571" spans="1:5" ht="18.75">
      <c r="A571" s="586" t="s">
        <v>530</v>
      </c>
      <c r="B571" s="587" t="s">
        <v>531</v>
      </c>
      <c r="C571" s="496" t="s">
        <v>133</v>
      </c>
      <c r="D571" s="508"/>
      <c r="E571" s="498"/>
    </row>
    <row r="572" spans="1:5" ht="19.5" thickBot="1">
      <c r="A572" s="590" t="s">
        <v>532</v>
      </c>
      <c r="B572" s="591" t="s">
        <v>533</v>
      </c>
      <c r="C572" s="496" t="s">
        <v>133</v>
      </c>
      <c r="D572" s="508"/>
      <c r="E572" s="498"/>
    </row>
    <row r="573" spans="1:5" ht="18.75">
      <c r="A573" s="584" t="s">
        <v>534</v>
      </c>
      <c r="B573" s="585" t="s">
        <v>535</v>
      </c>
      <c r="C573" s="496" t="s">
        <v>133</v>
      </c>
      <c r="D573" s="508"/>
      <c r="E573" s="498"/>
    </row>
    <row r="574" spans="1:5" ht="18.75">
      <c r="A574" s="586" t="s">
        <v>536</v>
      </c>
      <c r="B574" s="587" t="s">
        <v>1132</v>
      </c>
      <c r="C574" s="496" t="s">
        <v>133</v>
      </c>
      <c r="D574" s="508"/>
      <c r="E574" s="498"/>
    </row>
    <row r="575" spans="1:5" ht="18.75">
      <c r="A575" s="586" t="s">
        <v>537</v>
      </c>
      <c r="B575" s="587" t="s">
        <v>538</v>
      </c>
      <c r="C575" s="496" t="s">
        <v>133</v>
      </c>
      <c r="D575" s="508"/>
      <c r="E575" s="498"/>
    </row>
    <row r="576" spans="1:5" ht="18.75">
      <c r="A576" s="586" t="s">
        <v>539</v>
      </c>
      <c r="B576" s="587" t="s">
        <v>540</v>
      </c>
      <c r="C576" s="496" t="s">
        <v>133</v>
      </c>
      <c r="D576" s="508"/>
      <c r="E576" s="498"/>
    </row>
    <row r="577" spans="1:5" ht="18.75">
      <c r="A577" s="586" t="s">
        <v>541</v>
      </c>
      <c r="B577" s="587" t="s">
        <v>542</v>
      </c>
      <c r="C577" s="496" t="s">
        <v>133</v>
      </c>
      <c r="D577" s="508"/>
      <c r="E577" s="498"/>
    </row>
    <row r="578" spans="1:5" ht="19.5">
      <c r="A578" s="586" t="s">
        <v>543</v>
      </c>
      <c r="B578" s="588" t="s">
        <v>544</v>
      </c>
      <c r="C578" s="496" t="s">
        <v>133</v>
      </c>
      <c r="D578" s="508"/>
      <c r="E578" s="498"/>
    </row>
    <row r="579" spans="1:5" ht="18.75">
      <c r="A579" s="586" t="s">
        <v>545</v>
      </c>
      <c r="B579" s="587" t="s">
        <v>546</v>
      </c>
      <c r="C579" s="496" t="s">
        <v>133</v>
      </c>
      <c r="D579" s="508"/>
      <c r="E579" s="498"/>
    </row>
    <row r="580" spans="1:5" ht="19.5" thickBot="1">
      <c r="A580" s="590" t="s">
        <v>547</v>
      </c>
      <c r="B580" s="591" t="s">
        <v>548</v>
      </c>
      <c r="C580" s="496" t="s">
        <v>133</v>
      </c>
      <c r="D580" s="508"/>
      <c r="E580" s="498"/>
    </row>
    <row r="581" spans="1:5" ht="18.75">
      <c r="A581" s="584" t="s">
        <v>549</v>
      </c>
      <c r="B581" s="585" t="s">
        <v>550</v>
      </c>
      <c r="C581" s="496" t="s">
        <v>133</v>
      </c>
      <c r="D581" s="508"/>
      <c r="E581" s="498"/>
    </row>
    <row r="582" spans="1:5" ht="18.75">
      <c r="A582" s="586" t="s">
        <v>551</v>
      </c>
      <c r="B582" s="587" t="s">
        <v>552</v>
      </c>
      <c r="C582" s="496" t="s">
        <v>133</v>
      </c>
      <c r="D582" s="508"/>
      <c r="E582" s="498"/>
    </row>
    <row r="583" spans="1:5" ht="18.75">
      <c r="A583" s="586" t="s">
        <v>553</v>
      </c>
      <c r="B583" s="587" t="s">
        <v>554</v>
      </c>
      <c r="C583" s="496" t="s">
        <v>133</v>
      </c>
      <c r="D583" s="508"/>
      <c r="E583" s="498"/>
    </row>
    <row r="584" spans="1:5" ht="18.75">
      <c r="A584" s="586" t="s">
        <v>555</v>
      </c>
      <c r="B584" s="587" t="s">
        <v>556</v>
      </c>
      <c r="C584" s="496" t="s">
        <v>133</v>
      </c>
      <c r="D584" s="508"/>
      <c r="E584" s="498"/>
    </row>
    <row r="585" spans="1:5" ht="19.5">
      <c r="A585" s="586" t="s">
        <v>557</v>
      </c>
      <c r="B585" s="588" t="s">
        <v>558</v>
      </c>
      <c r="C585" s="496" t="s">
        <v>133</v>
      </c>
      <c r="D585" s="508"/>
      <c r="E585" s="498"/>
    </row>
    <row r="586" spans="1:5" ht="18.75">
      <c r="A586" s="586" t="s">
        <v>559</v>
      </c>
      <c r="B586" s="587" t="s">
        <v>560</v>
      </c>
      <c r="C586" s="496" t="s">
        <v>133</v>
      </c>
      <c r="D586" s="508"/>
      <c r="E586" s="498"/>
    </row>
    <row r="587" spans="1:5" ht="19.5" thickBot="1">
      <c r="A587" s="590" t="s">
        <v>561</v>
      </c>
      <c r="B587" s="591" t="s">
        <v>562</v>
      </c>
      <c r="C587" s="496" t="s">
        <v>133</v>
      </c>
      <c r="D587" s="508"/>
      <c r="E587" s="498"/>
    </row>
    <row r="588" spans="1:5" ht="18.75">
      <c r="A588" s="584" t="s">
        <v>563</v>
      </c>
      <c r="B588" s="585" t="s">
        <v>564</v>
      </c>
      <c r="C588" s="496" t="s">
        <v>133</v>
      </c>
      <c r="D588" s="508"/>
      <c r="E588" s="498"/>
    </row>
    <row r="589" spans="1:5" ht="18.75">
      <c r="A589" s="586" t="s">
        <v>565</v>
      </c>
      <c r="B589" s="587" t="s">
        <v>566</v>
      </c>
      <c r="C589" s="496" t="s">
        <v>133</v>
      </c>
      <c r="D589" s="508"/>
      <c r="E589" s="498"/>
    </row>
    <row r="590" spans="1:5" ht="19.5">
      <c r="A590" s="586" t="s">
        <v>567</v>
      </c>
      <c r="B590" s="588" t="s">
        <v>568</v>
      </c>
      <c r="C590" s="496" t="s">
        <v>133</v>
      </c>
      <c r="D590" s="508"/>
      <c r="E590" s="498"/>
    </row>
    <row r="591" spans="1:5" ht="19.5" thickBot="1">
      <c r="A591" s="590" t="s">
        <v>569</v>
      </c>
      <c r="B591" s="591" t="s">
        <v>570</v>
      </c>
      <c r="C591" s="496" t="s">
        <v>133</v>
      </c>
      <c r="D591" s="508"/>
      <c r="E591" s="498"/>
    </row>
    <row r="592" spans="1:5" ht="18.75">
      <c r="A592" s="584" t="s">
        <v>571</v>
      </c>
      <c r="B592" s="585" t="s">
        <v>572</v>
      </c>
      <c r="C592" s="496" t="s">
        <v>133</v>
      </c>
      <c r="D592" s="508"/>
      <c r="E592" s="498"/>
    </row>
    <row r="593" spans="1:5" ht="18.75">
      <c r="A593" s="586" t="s">
        <v>573</v>
      </c>
      <c r="B593" s="587" t="s">
        <v>574</v>
      </c>
      <c r="C593" s="496" t="s">
        <v>133</v>
      </c>
      <c r="D593" s="508"/>
      <c r="E593" s="498"/>
    </row>
    <row r="594" spans="1:5" ht="18.75">
      <c r="A594" s="586" t="s">
        <v>575</v>
      </c>
      <c r="B594" s="587" t="s">
        <v>576</v>
      </c>
      <c r="C594" s="496" t="s">
        <v>133</v>
      </c>
      <c r="D594" s="508"/>
      <c r="E594" s="498"/>
    </row>
    <row r="595" spans="1:5" ht="18.75">
      <c r="A595" s="586" t="s">
        <v>577</v>
      </c>
      <c r="B595" s="587" t="s">
        <v>578</v>
      </c>
      <c r="C595" s="496" t="s">
        <v>133</v>
      </c>
      <c r="D595" s="508"/>
      <c r="E595" s="498"/>
    </row>
    <row r="596" spans="1:5" ht="18.75">
      <c r="A596" s="586" t="s">
        <v>579</v>
      </c>
      <c r="B596" s="587" t="s">
        <v>580</v>
      </c>
      <c r="C596" s="496" t="s">
        <v>133</v>
      </c>
      <c r="D596" s="508"/>
      <c r="E596" s="498"/>
    </row>
    <row r="597" spans="1:5" ht="18.75">
      <c r="A597" s="586" t="s">
        <v>581</v>
      </c>
      <c r="B597" s="587" t="s">
        <v>582</v>
      </c>
      <c r="C597" s="496" t="s">
        <v>133</v>
      </c>
      <c r="D597" s="508"/>
      <c r="E597" s="498"/>
    </row>
    <row r="598" spans="1:5" ht="18.75">
      <c r="A598" s="586" t="s">
        <v>583</v>
      </c>
      <c r="B598" s="587" t="s">
        <v>584</v>
      </c>
      <c r="C598" s="496" t="s">
        <v>133</v>
      </c>
      <c r="D598" s="508"/>
      <c r="E598" s="498"/>
    </row>
    <row r="599" spans="1:5" ht="18.75">
      <c r="A599" s="586" t="s">
        <v>585</v>
      </c>
      <c r="B599" s="587" t="s">
        <v>586</v>
      </c>
      <c r="C599" s="496" t="s">
        <v>133</v>
      </c>
      <c r="D599" s="508"/>
      <c r="E599" s="498"/>
    </row>
    <row r="600" spans="1:5" ht="19.5">
      <c r="A600" s="586" t="s">
        <v>587</v>
      </c>
      <c r="B600" s="588" t="s">
        <v>588</v>
      </c>
      <c r="C600" s="496" t="s">
        <v>133</v>
      </c>
      <c r="D600" s="508"/>
      <c r="E600" s="498"/>
    </row>
    <row r="601" spans="1:5" ht="19.5" thickBot="1">
      <c r="A601" s="590" t="s">
        <v>589</v>
      </c>
      <c r="B601" s="591" t="s">
        <v>590</v>
      </c>
      <c r="C601" s="496" t="s">
        <v>133</v>
      </c>
      <c r="D601" s="508"/>
      <c r="E601" s="498"/>
    </row>
    <row r="602" spans="1:5" ht="18.75">
      <c r="A602" s="584" t="s">
        <v>591</v>
      </c>
      <c r="B602" s="585" t="s">
        <v>592</v>
      </c>
      <c r="C602" s="496" t="s">
        <v>133</v>
      </c>
      <c r="D602" s="508"/>
      <c r="E602" s="498"/>
    </row>
    <row r="603" spans="1:5" ht="18.75">
      <c r="A603" s="586" t="s">
        <v>593</v>
      </c>
      <c r="B603" s="587" t="s">
        <v>594</v>
      </c>
      <c r="C603" s="496" t="s">
        <v>133</v>
      </c>
      <c r="D603" s="508"/>
      <c r="E603" s="498"/>
    </row>
    <row r="604" spans="1:5" ht="18.75">
      <c r="A604" s="586" t="s">
        <v>595</v>
      </c>
      <c r="B604" s="587" t="s">
        <v>596</v>
      </c>
      <c r="C604" s="496" t="s">
        <v>133</v>
      </c>
      <c r="D604" s="508"/>
      <c r="E604" s="498"/>
    </row>
    <row r="605" spans="1:5" ht="18.75">
      <c r="A605" s="586" t="s">
        <v>597</v>
      </c>
      <c r="B605" s="587" t="s">
        <v>598</v>
      </c>
      <c r="C605" s="496" t="s">
        <v>133</v>
      </c>
      <c r="D605" s="508"/>
      <c r="E605" s="498"/>
    </row>
    <row r="606" spans="1:5" ht="18.75">
      <c r="A606" s="586" t="s">
        <v>599</v>
      </c>
      <c r="B606" s="587" t="s">
        <v>600</v>
      </c>
      <c r="C606" s="496" t="s">
        <v>133</v>
      </c>
      <c r="D606" s="508"/>
      <c r="E606" s="498"/>
    </row>
    <row r="607" spans="1:5" ht="18.75">
      <c r="A607" s="586" t="s">
        <v>601</v>
      </c>
      <c r="B607" s="587" t="s">
        <v>602</v>
      </c>
      <c r="C607" s="496" t="s">
        <v>133</v>
      </c>
      <c r="D607" s="508"/>
      <c r="E607" s="498"/>
    </row>
    <row r="608" spans="1:5" ht="18.75">
      <c r="A608" s="586" t="s">
        <v>603</v>
      </c>
      <c r="B608" s="587" t="s">
        <v>604</v>
      </c>
      <c r="C608" s="496" t="s">
        <v>133</v>
      </c>
      <c r="D608" s="508"/>
      <c r="E608" s="498"/>
    </row>
    <row r="609" spans="1:5" ht="18.75">
      <c r="A609" s="586" t="s">
        <v>605</v>
      </c>
      <c r="B609" s="587" t="s">
        <v>606</v>
      </c>
      <c r="C609" s="496" t="s">
        <v>133</v>
      </c>
      <c r="D609" s="508"/>
      <c r="E609" s="498"/>
    </row>
    <row r="610" spans="1:5" ht="18.75">
      <c r="A610" s="586" t="s">
        <v>607</v>
      </c>
      <c r="B610" s="587" t="s">
        <v>1389</v>
      </c>
      <c r="C610" s="496" t="s">
        <v>133</v>
      </c>
      <c r="D610" s="508"/>
      <c r="E610" s="498"/>
    </row>
    <row r="611" spans="1:5" ht="18.75">
      <c r="A611" s="586" t="s">
        <v>1390</v>
      </c>
      <c r="B611" s="587" t="s">
        <v>1391</v>
      </c>
      <c r="C611" s="496" t="s">
        <v>133</v>
      </c>
      <c r="D611" s="508"/>
      <c r="E611" s="498"/>
    </row>
    <row r="612" spans="1:5" ht="18.75">
      <c r="A612" s="586" t="s">
        <v>1392</v>
      </c>
      <c r="B612" s="587" t="s">
        <v>1393</v>
      </c>
      <c r="C612" s="496" t="s">
        <v>133</v>
      </c>
      <c r="D612" s="508"/>
      <c r="E612" s="498"/>
    </row>
    <row r="613" spans="1:5" ht="18.75">
      <c r="A613" s="586" t="s">
        <v>1394</v>
      </c>
      <c r="B613" s="587" t="s">
        <v>1395</v>
      </c>
      <c r="C613" s="496" t="s">
        <v>133</v>
      </c>
      <c r="D613" s="508"/>
      <c r="E613" s="498"/>
    </row>
    <row r="614" spans="1:5" ht="18.75">
      <c r="A614" s="586" t="s">
        <v>1396</v>
      </c>
      <c r="B614" s="587" t="s">
        <v>1397</v>
      </c>
      <c r="C614" s="496" t="s">
        <v>133</v>
      </c>
      <c r="D614" s="508"/>
      <c r="E614" s="498"/>
    </row>
    <row r="615" spans="1:5" ht="18.75">
      <c r="A615" s="586" t="s">
        <v>1398</v>
      </c>
      <c r="B615" s="587" t="s">
        <v>1399</v>
      </c>
      <c r="C615" s="496" t="s">
        <v>133</v>
      </c>
      <c r="D615" s="508"/>
      <c r="E615" s="498"/>
    </row>
    <row r="616" spans="1:5" ht="18.75">
      <c r="A616" s="586" t="s">
        <v>1400</v>
      </c>
      <c r="B616" s="587" t="s">
        <v>1401</v>
      </c>
      <c r="C616" s="496" t="s">
        <v>133</v>
      </c>
      <c r="D616" s="508"/>
      <c r="E616" s="498"/>
    </row>
    <row r="617" spans="1:5" ht="18.75">
      <c r="A617" s="586" t="s">
        <v>1402</v>
      </c>
      <c r="B617" s="587" t="s">
        <v>1403</v>
      </c>
      <c r="C617" s="496" t="s">
        <v>133</v>
      </c>
      <c r="D617" s="508"/>
      <c r="E617" s="498"/>
    </row>
    <row r="618" spans="1:5" ht="18.75">
      <c r="A618" s="586" t="s">
        <v>1404</v>
      </c>
      <c r="B618" s="587" t="s">
        <v>1405</v>
      </c>
      <c r="C618" s="496" t="s">
        <v>133</v>
      </c>
      <c r="D618" s="508"/>
      <c r="E618" s="498"/>
    </row>
    <row r="619" spans="1:5" ht="18.75">
      <c r="A619" s="586" t="s">
        <v>1406</v>
      </c>
      <c r="B619" s="587" t="s">
        <v>1407</v>
      </c>
      <c r="C619" s="496" t="s">
        <v>133</v>
      </c>
      <c r="D619" s="508"/>
      <c r="E619" s="498"/>
    </row>
    <row r="620" spans="1:5" ht="18.75">
      <c r="A620" s="586" t="s">
        <v>1408</v>
      </c>
      <c r="B620" s="587" t="s">
        <v>1409</v>
      </c>
      <c r="C620" s="496" t="s">
        <v>133</v>
      </c>
      <c r="D620" s="508"/>
      <c r="E620" s="498"/>
    </row>
    <row r="621" spans="1:5" ht="18.75">
      <c r="A621" s="586" t="s">
        <v>1410</v>
      </c>
      <c r="B621" s="587" t="s">
        <v>1411</v>
      </c>
      <c r="C621" s="496" t="s">
        <v>133</v>
      </c>
      <c r="D621" s="508"/>
      <c r="E621" s="498"/>
    </row>
    <row r="622" spans="1:5" ht="18.75">
      <c r="A622" s="586" t="s">
        <v>1412</v>
      </c>
      <c r="B622" s="587" t="s">
        <v>1413</v>
      </c>
      <c r="C622" s="496" t="s">
        <v>133</v>
      </c>
      <c r="D622" s="508"/>
      <c r="E622" s="498"/>
    </row>
    <row r="623" spans="1:5" ht="18.75">
      <c r="A623" s="586" t="s">
        <v>1414</v>
      </c>
      <c r="B623" s="587" t="s">
        <v>1415</v>
      </c>
      <c r="C623" s="496" t="s">
        <v>133</v>
      </c>
      <c r="D623" s="508"/>
      <c r="E623" s="498"/>
    </row>
    <row r="624" spans="1:5" ht="18.75">
      <c r="A624" s="586" t="s">
        <v>1416</v>
      </c>
      <c r="B624" s="587" t="s">
        <v>1417</v>
      </c>
      <c r="C624" s="496" t="s">
        <v>133</v>
      </c>
      <c r="D624" s="508"/>
      <c r="E624" s="498"/>
    </row>
    <row r="625" spans="1:5" ht="18.75">
      <c r="A625" s="586" t="s">
        <v>1418</v>
      </c>
      <c r="B625" s="587" t="s">
        <v>1419</v>
      </c>
      <c r="C625" s="496" t="s">
        <v>133</v>
      </c>
      <c r="D625" s="508"/>
      <c r="E625" s="498"/>
    </row>
    <row r="626" spans="1:5" ht="20.25" thickBot="1">
      <c r="A626" s="590" t="s">
        <v>1420</v>
      </c>
      <c r="B626" s="597" t="s">
        <v>1421</v>
      </c>
      <c r="C626" s="496" t="s">
        <v>133</v>
      </c>
      <c r="D626" s="508"/>
      <c r="E626" s="498"/>
    </row>
    <row r="627" spans="1:5" ht="18.75">
      <c r="A627" s="584" t="s">
        <v>1422</v>
      </c>
      <c r="B627" s="585" t="s">
        <v>1423</v>
      </c>
      <c r="C627" s="496" t="s">
        <v>133</v>
      </c>
      <c r="D627" s="508"/>
      <c r="E627" s="498"/>
    </row>
    <row r="628" spans="1:5" ht="18.75">
      <c r="A628" s="586" t="s">
        <v>1424</v>
      </c>
      <c r="B628" s="587" t="s">
        <v>1425</v>
      </c>
      <c r="C628" s="496" t="s">
        <v>133</v>
      </c>
      <c r="D628" s="508"/>
      <c r="E628" s="498"/>
    </row>
    <row r="629" spans="1:5" ht="18.75">
      <c r="A629" s="586" t="s">
        <v>1426</v>
      </c>
      <c r="B629" s="587" t="s">
        <v>1427</v>
      </c>
      <c r="C629" s="496" t="s">
        <v>133</v>
      </c>
      <c r="D629" s="508"/>
      <c r="E629" s="498"/>
    </row>
    <row r="630" spans="1:5" ht="18.75">
      <c r="A630" s="586" t="s">
        <v>1267</v>
      </c>
      <c r="B630" s="587" t="s">
        <v>1268</v>
      </c>
      <c r="C630" s="496" t="s">
        <v>133</v>
      </c>
      <c r="D630" s="508"/>
      <c r="E630" s="498"/>
    </row>
    <row r="631" spans="1:5" ht="18.75">
      <c r="A631" s="586" t="s">
        <v>1269</v>
      </c>
      <c r="B631" s="587" t="s">
        <v>1270</v>
      </c>
      <c r="C631" s="496" t="s">
        <v>133</v>
      </c>
      <c r="D631" s="508"/>
      <c r="E631" s="498"/>
    </row>
    <row r="632" spans="1:5" ht="18.75">
      <c r="A632" s="586" t="s">
        <v>1271</v>
      </c>
      <c r="B632" s="587" t="s">
        <v>1272</v>
      </c>
      <c r="C632" s="496" t="s">
        <v>133</v>
      </c>
      <c r="D632" s="508"/>
      <c r="E632" s="498"/>
    </row>
    <row r="633" spans="1:5" ht="18.75">
      <c r="A633" s="586" t="s">
        <v>1273</v>
      </c>
      <c r="B633" s="587" t="s">
        <v>1274</v>
      </c>
      <c r="C633" s="496" t="s">
        <v>133</v>
      </c>
      <c r="D633" s="508"/>
      <c r="E633" s="498"/>
    </row>
    <row r="634" spans="1:5" ht="18.75">
      <c r="A634" s="586" t="s">
        <v>1275</v>
      </c>
      <c r="B634" s="587" t="s">
        <v>1276</v>
      </c>
      <c r="C634" s="496" t="s">
        <v>133</v>
      </c>
      <c r="D634" s="508"/>
      <c r="E634" s="498"/>
    </row>
    <row r="635" spans="1:5" ht="18.75">
      <c r="A635" s="586" t="s">
        <v>1277</v>
      </c>
      <c r="B635" s="587" t="s">
        <v>1278</v>
      </c>
      <c r="C635" s="496" t="s">
        <v>133</v>
      </c>
      <c r="D635" s="508"/>
      <c r="E635" s="498"/>
    </row>
    <row r="636" spans="1:5" ht="18.75">
      <c r="A636" s="586" t="s">
        <v>1279</v>
      </c>
      <c r="B636" s="587" t="s">
        <v>1280</v>
      </c>
      <c r="C636" s="496" t="s">
        <v>133</v>
      </c>
      <c r="D636" s="508"/>
      <c r="E636" s="498"/>
    </row>
    <row r="637" spans="1:5" ht="18.75">
      <c r="A637" s="586" t="s">
        <v>1281</v>
      </c>
      <c r="B637" s="587" t="s">
        <v>1282</v>
      </c>
      <c r="C637" s="496" t="s">
        <v>133</v>
      </c>
      <c r="D637" s="508"/>
      <c r="E637" s="498"/>
    </row>
    <row r="638" spans="1:5" ht="18.75">
      <c r="A638" s="586" t="s">
        <v>1283</v>
      </c>
      <c r="B638" s="587" t="s">
        <v>1284</v>
      </c>
      <c r="C638" s="496" t="s">
        <v>133</v>
      </c>
      <c r="D638" s="508"/>
      <c r="E638" s="498"/>
    </row>
    <row r="639" spans="1:5" ht="18.75">
      <c r="A639" s="586" t="s">
        <v>1285</v>
      </c>
      <c r="B639" s="587" t="s">
        <v>1286</v>
      </c>
      <c r="C639" s="496" t="s">
        <v>133</v>
      </c>
      <c r="D639" s="508"/>
      <c r="E639" s="498"/>
    </row>
    <row r="640" spans="1:5" ht="18.75">
      <c r="A640" s="586" t="s">
        <v>1287</v>
      </c>
      <c r="B640" s="587" t="s">
        <v>1288</v>
      </c>
      <c r="C640" s="496" t="s">
        <v>133</v>
      </c>
      <c r="D640" s="508"/>
      <c r="E640" s="498"/>
    </row>
    <row r="641" spans="1:5" ht="18.75">
      <c r="A641" s="586" t="s">
        <v>1289</v>
      </c>
      <c r="B641" s="587" t="s">
        <v>1290</v>
      </c>
      <c r="C641" s="496" t="s">
        <v>133</v>
      </c>
      <c r="D641" s="508"/>
      <c r="E641" s="498"/>
    </row>
    <row r="642" spans="1:5" ht="18.75">
      <c r="A642" s="586" t="s">
        <v>1291</v>
      </c>
      <c r="B642" s="587" t="s">
        <v>1292</v>
      </c>
      <c r="C642" s="496" t="s">
        <v>133</v>
      </c>
      <c r="D642" s="508"/>
      <c r="E642" s="498"/>
    </row>
    <row r="643" spans="1:5" ht="18.75">
      <c r="A643" s="586" t="s">
        <v>1293</v>
      </c>
      <c r="B643" s="587" t="s">
        <v>1294</v>
      </c>
      <c r="C643" s="496" t="s">
        <v>133</v>
      </c>
      <c r="D643" s="508"/>
      <c r="E643" s="498"/>
    </row>
    <row r="644" spans="1:5" ht="18.75">
      <c r="A644" s="586" t="s">
        <v>1295</v>
      </c>
      <c r="B644" s="587" t="s">
        <v>1296</v>
      </c>
      <c r="C644" s="496" t="s">
        <v>133</v>
      </c>
      <c r="D644" s="508"/>
      <c r="E644" s="498"/>
    </row>
    <row r="645" spans="1:5" ht="18.75">
      <c r="A645" s="586" t="s">
        <v>1297</v>
      </c>
      <c r="B645" s="587" t="s">
        <v>1298</v>
      </c>
      <c r="C645" s="496" t="s">
        <v>133</v>
      </c>
      <c r="D645" s="508"/>
      <c r="E645" s="498"/>
    </row>
    <row r="646" spans="1:5" ht="18.75">
      <c r="A646" s="586" t="s">
        <v>1299</v>
      </c>
      <c r="B646" s="587" t="s">
        <v>1300</v>
      </c>
      <c r="C646" s="496" t="s">
        <v>133</v>
      </c>
      <c r="D646" s="508"/>
      <c r="E646" s="498"/>
    </row>
    <row r="647" spans="1:5" ht="18.75">
      <c r="A647" s="586" t="s">
        <v>1301</v>
      </c>
      <c r="B647" s="587" t="s">
        <v>1302</v>
      </c>
      <c r="C647" s="496" t="s">
        <v>133</v>
      </c>
      <c r="D647" s="508"/>
      <c r="E647" s="498"/>
    </row>
    <row r="648" spans="1:5" ht="19.5" thickBot="1">
      <c r="A648" s="590" t="s">
        <v>1303</v>
      </c>
      <c r="B648" s="591" t="s">
        <v>1304</v>
      </c>
      <c r="C648" s="496" t="s">
        <v>133</v>
      </c>
      <c r="D648" s="508"/>
      <c r="E648" s="498"/>
    </row>
    <row r="649" spans="1:5" ht="18.75">
      <c r="A649" s="584" t="s">
        <v>1305</v>
      </c>
      <c r="B649" s="585" t="s">
        <v>1306</v>
      </c>
      <c r="C649" s="496" t="s">
        <v>133</v>
      </c>
      <c r="D649" s="508"/>
      <c r="E649" s="498"/>
    </row>
    <row r="650" spans="1:5" ht="18.75">
      <c r="A650" s="586" t="s">
        <v>1307</v>
      </c>
      <c r="B650" s="587" t="s">
        <v>1308</v>
      </c>
      <c r="C650" s="496" t="s">
        <v>133</v>
      </c>
      <c r="D650" s="508"/>
      <c r="E650" s="498"/>
    </row>
    <row r="651" spans="1:5" ht="18.75">
      <c r="A651" s="586" t="s">
        <v>1309</v>
      </c>
      <c r="B651" s="587" t="s">
        <v>1310</v>
      </c>
      <c r="C651" s="496" t="s">
        <v>133</v>
      </c>
      <c r="D651" s="508"/>
      <c r="E651" s="498"/>
    </row>
    <row r="652" spans="1:5" ht="18.75">
      <c r="A652" s="586" t="s">
        <v>1311</v>
      </c>
      <c r="B652" s="587" t="s">
        <v>1312</v>
      </c>
      <c r="C652" s="496" t="s">
        <v>133</v>
      </c>
      <c r="D652" s="508"/>
      <c r="E652" s="498"/>
    </row>
    <row r="653" spans="1:5" ht="18.75">
      <c r="A653" s="586" t="s">
        <v>1313</v>
      </c>
      <c r="B653" s="587" t="s">
        <v>1314</v>
      </c>
      <c r="C653" s="496" t="s">
        <v>133</v>
      </c>
      <c r="D653" s="508"/>
      <c r="E653" s="498"/>
    </row>
    <row r="654" spans="1:5" ht="18.75">
      <c r="A654" s="586" t="s">
        <v>1315</v>
      </c>
      <c r="B654" s="587" t="s">
        <v>1316</v>
      </c>
      <c r="C654" s="496" t="s">
        <v>133</v>
      </c>
      <c r="D654" s="508"/>
      <c r="E654" s="498"/>
    </row>
    <row r="655" spans="1:5" ht="18.75">
      <c r="A655" s="586" t="s">
        <v>1317</v>
      </c>
      <c r="B655" s="587" t="s">
        <v>1318</v>
      </c>
      <c r="C655" s="496" t="s">
        <v>133</v>
      </c>
      <c r="D655" s="508"/>
      <c r="E655" s="498"/>
    </row>
    <row r="656" spans="1:5" ht="18.75">
      <c r="A656" s="586" t="s">
        <v>1319</v>
      </c>
      <c r="B656" s="587" t="s">
        <v>1320</v>
      </c>
      <c r="C656" s="496" t="s">
        <v>133</v>
      </c>
      <c r="D656" s="508"/>
      <c r="E656" s="498"/>
    </row>
    <row r="657" spans="1:5" ht="18.75">
      <c r="A657" s="586" t="s">
        <v>1321</v>
      </c>
      <c r="B657" s="587" t="s">
        <v>1322</v>
      </c>
      <c r="C657" s="496" t="s">
        <v>133</v>
      </c>
      <c r="D657" s="508"/>
      <c r="E657" s="498"/>
    </row>
    <row r="658" spans="1:5" ht="19.5">
      <c r="A658" s="586" t="s">
        <v>1323</v>
      </c>
      <c r="B658" s="588" t="s">
        <v>1324</v>
      </c>
      <c r="C658" s="496" t="s">
        <v>133</v>
      </c>
      <c r="D658" s="508"/>
      <c r="E658" s="498"/>
    </row>
    <row r="659" spans="1:5" ht="19.5" thickBot="1">
      <c r="A659" s="590" t="s">
        <v>1325</v>
      </c>
      <c r="B659" s="591" t="s">
        <v>1326</v>
      </c>
      <c r="C659" s="496" t="s">
        <v>133</v>
      </c>
      <c r="D659" s="508"/>
      <c r="E659" s="498"/>
    </row>
    <row r="660" spans="1:5" ht="18.75">
      <c r="A660" s="584" t="s">
        <v>1327</v>
      </c>
      <c r="B660" s="585" t="s">
        <v>1328</v>
      </c>
      <c r="C660" s="496" t="s">
        <v>133</v>
      </c>
      <c r="D660" s="508"/>
      <c r="E660" s="498"/>
    </row>
    <row r="661" spans="1:5" ht="18.75">
      <c r="A661" s="586" t="s">
        <v>1329</v>
      </c>
      <c r="B661" s="587" t="s">
        <v>1330</v>
      </c>
      <c r="C661" s="496" t="s">
        <v>133</v>
      </c>
      <c r="D661" s="508"/>
      <c r="E661" s="498"/>
    </row>
    <row r="662" spans="1:5" ht="18.75">
      <c r="A662" s="586" t="s">
        <v>1331</v>
      </c>
      <c r="B662" s="587" t="s">
        <v>1332</v>
      </c>
      <c r="C662" s="496" t="s">
        <v>133</v>
      </c>
      <c r="D662" s="508"/>
      <c r="E662" s="498"/>
    </row>
    <row r="663" spans="1:5" ht="18.75">
      <c r="A663" s="586" t="s">
        <v>1333</v>
      </c>
      <c r="B663" s="587" t="s">
        <v>1334</v>
      </c>
      <c r="C663" s="496" t="s">
        <v>133</v>
      </c>
      <c r="D663" s="508"/>
      <c r="E663" s="498"/>
    </row>
    <row r="664" spans="1:5" ht="20.25" thickBot="1">
      <c r="A664" s="590" t="s">
        <v>1335</v>
      </c>
      <c r="B664" s="597" t="s">
        <v>1336</v>
      </c>
      <c r="C664" s="496" t="s">
        <v>133</v>
      </c>
      <c r="D664" s="508"/>
      <c r="E664" s="498"/>
    </row>
    <row r="665" spans="1:5" ht="18.75">
      <c r="A665" s="584" t="s">
        <v>1337</v>
      </c>
      <c r="B665" s="585" t="s">
        <v>1338</v>
      </c>
      <c r="C665" s="496" t="s">
        <v>133</v>
      </c>
      <c r="D665" s="508"/>
      <c r="E665" s="498"/>
    </row>
    <row r="666" spans="1:5" ht="18.75">
      <c r="A666" s="586" t="s">
        <v>1339</v>
      </c>
      <c r="B666" s="587" t="s">
        <v>1340</v>
      </c>
      <c r="C666" s="496" t="s">
        <v>133</v>
      </c>
      <c r="D666" s="508"/>
      <c r="E666" s="498"/>
    </row>
    <row r="667" spans="1:5" ht="18.75">
      <c r="A667" s="586" t="s">
        <v>1341</v>
      </c>
      <c r="B667" s="587" t="s">
        <v>1342</v>
      </c>
      <c r="C667" s="496" t="s">
        <v>133</v>
      </c>
      <c r="D667" s="508"/>
      <c r="E667" s="498"/>
    </row>
    <row r="668" spans="1:5" ht="18.75">
      <c r="A668" s="586" t="s">
        <v>1343</v>
      </c>
      <c r="B668" s="587" t="s">
        <v>1344</v>
      </c>
      <c r="C668" s="496" t="s">
        <v>133</v>
      </c>
      <c r="D668" s="508"/>
      <c r="E668" s="498"/>
    </row>
    <row r="669" spans="1:5" ht="18.75">
      <c r="A669" s="586" t="s">
        <v>1345</v>
      </c>
      <c r="B669" s="587" t="s">
        <v>1346</v>
      </c>
      <c r="C669" s="496" t="s">
        <v>133</v>
      </c>
      <c r="D669" s="508"/>
      <c r="E669" s="498"/>
    </row>
    <row r="670" spans="1:5" ht="18.75">
      <c r="A670" s="586" t="s">
        <v>1347</v>
      </c>
      <c r="B670" s="587" t="s">
        <v>1348</v>
      </c>
      <c r="C670" s="496" t="s">
        <v>133</v>
      </c>
      <c r="D670" s="508"/>
      <c r="E670" s="498"/>
    </row>
    <row r="671" spans="1:5" ht="18.75">
      <c r="A671" s="586" t="s">
        <v>1349</v>
      </c>
      <c r="B671" s="587" t="s">
        <v>1350</v>
      </c>
      <c r="C671" s="496" t="s">
        <v>133</v>
      </c>
      <c r="D671" s="508"/>
      <c r="E671" s="498"/>
    </row>
    <row r="672" spans="1:5" ht="18.75">
      <c r="A672" s="586" t="s">
        <v>1351</v>
      </c>
      <c r="B672" s="587" t="s">
        <v>1352</v>
      </c>
      <c r="C672" s="496" t="s">
        <v>133</v>
      </c>
      <c r="D672" s="508"/>
      <c r="E672" s="498"/>
    </row>
    <row r="673" spans="1:5" ht="18.75">
      <c r="A673" s="586" t="s">
        <v>1353</v>
      </c>
      <c r="B673" s="587" t="s">
        <v>1354</v>
      </c>
      <c r="C673" s="496" t="s">
        <v>133</v>
      </c>
      <c r="D673" s="508"/>
      <c r="E673" s="498"/>
    </row>
    <row r="674" spans="1:5" ht="18.75">
      <c r="A674" s="586" t="s">
        <v>1355</v>
      </c>
      <c r="B674" s="587" t="s">
        <v>1356</v>
      </c>
      <c r="C674" s="496" t="s">
        <v>133</v>
      </c>
      <c r="D674" s="508"/>
      <c r="E674" s="498"/>
    </row>
    <row r="675" spans="1:5" ht="20.25" thickBot="1">
      <c r="A675" s="590" t="s">
        <v>1357</v>
      </c>
      <c r="B675" s="597" t="s">
        <v>1358</v>
      </c>
      <c r="C675" s="496" t="s">
        <v>133</v>
      </c>
      <c r="D675" s="508"/>
      <c r="E675" s="498"/>
    </row>
    <row r="676" spans="1:5" ht="18.75">
      <c r="A676" s="584" t="s">
        <v>1359</v>
      </c>
      <c r="B676" s="585" t="s">
        <v>1360</v>
      </c>
      <c r="C676" s="496" t="s">
        <v>133</v>
      </c>
      <c r="D676" s="508"/>
      <c r="E676" s="498"/>
    </row>
    <row r="677" spans="1:5" ht="18.75">
      <c r="A677" s="586" t="s">
        <v>1361</v>
      </c>
      <c r="B677" s="587" t="s">
        <v>1362</v>
      </c>
      <c r="C677" s="496" t="s">
        <v>133</v>
      </c>
      <c r="D677" s="508"/>
      <c r="E677" s="498"/>
    </row>
    <row r="678" spans="1:5" ht="18.75">
      <c r="A678" s="586" t="s">
        <v>1363</v>
      </c>
      <c r="B678" s="587" t="s">
        <v>1364</v>
      </c>
      <c r="C678" s="496" t="s">
        <v>133</v>
      </c>
      <c r="D678" s="508"/>
      <c r="E678" s="498"/>
    </row>
    <row r="679" spans="1:5" ht="18.75">
      <c r="A679" s="586" t="s">
        <v>1365</v>
      </c>
      <c r="B679" s="587" t="s">
        <v>1366</v>
      </c>
      <c r="C679" s="496" t="s">
        <v>133</v>
      </c>
      <c r="D679" s="508"/>
      <c r="E679" s="498"/>
    </row>
    <row r="680" spans="1:5" ht="18.75">
      <c r="A680" s="586" t="s">
        <v>1367</v>
      </c>
      <c r="B680" s="587" t="s">
        <v>1368</v>
      </c>
      <c r="C680" s="496" t="s">
        <v>133</v>
      </c>
      <c r="D680" s="508"/>
      <c r="E680" s="498"/>
    </row>
    <row r="681" spans="1:5" ht="18.75">
      <c r="A681" s="586" t="s">
        <v>1369</v>
      </c>
      <c r="B681" s="587" t="s">
        <v>1370</v>
      </c>
      <c r="C681" s="496" t="s">
        <v>133</v>
      </c>
      <c r="D681" s="508"/>
      <c r="E681" s="498"/>
    </row>
    <row r="682" spans="1:5" ht="18.75">
      <c r="A682" s="586" t="s">
        <v>1371</v>
      </c>
      <c r="B682" s="587" t="s">
        <v>1372</v>
      </c>
      <c r="C682" s="496" t="s">
        <v>133</v>
      </c>
      <c r="D682" s="508"/>
      <c r="E682" s="498"/>
    </row>
    <row r="683" spans="1:5" ht="18.75">
      <c r="A683" s="586" t="s">
        <v>1373</v>
      </c>
      <c r="B683" s="587" t="s">
        <v>1374</v>
      </c>
      <c r="C683" s="496" t="s">
        <v>133</v>
      </c>
      <c r="D683" s="508"/>
      <c r="E683" s="498"/>
    </row>
    <row r="684" spans="1:5" ht="18.75">
      <c r="A684" s="586" t="s">
        <v>1375</v>
      </c>
      <c r="B684" s="587" t="s">
        <v>1376</v>
      </c>
      <c r="C684" s="496" t="s">
        <v>133</v>
      </c>
      <c r="D684" s="508"/>
      <c r="E684" s="498"/>
    </row>
    <row r="685" spans="1:5" ht="20.25" thickBot="1">
      <c r="A685" s="590" t="s">
        <v>1377</v>
      </c>
      <c r="B685" s="597" t="s">
        <v>1378</v>
      </c>
      <c r="C685" s="496" t="s">
        <v>133</v>
      </c>
      <c r="D685" s="508"/>
      <c r="E685" s="498"/>
    </row>
    <row r="686" spans="1:5" ht="18.75">
      <c r="A686" s="584" t="s">
        <v>1379</v>
      </c>
      <c r="B686" s="585" t="s">
        <v>1380</v>
      </c>
      <c r="C686" s="496" t="s">
        <v>133</v>
      </c>
      <c r="D686" s="508"/>
      <c r="E686" s="498"/>
    </row>
    <row r="687" spans="1:5" ht="18.75">
      <c r="A687" s="586" t="s">
        <v>1381</v>
      </c>
      <c r="B687" s="587" t="s">
        <v>1382</v>
      </c>
      <c r="C687" s="496" t="s">
        <v>133</v>
      </c>
      <c r="D687" s="508"/>
      <c r="E687" s="498"/>
    </row>
    <row r="688" spans="1:5" ht="18.75">
      <c r="A688" s="586" t="s">
        <v>1383</v>
      </c>
      <c r="B688" s="587" t="s">
        <v>1384</v>
      </c>
      <c r="C688" s="496" t="s">
        <v>133</v>
      </c>
      <c r="D688" s="508"/>
      <c r="E688" s="498"/>
    </row>
    <row r="689" spans="1:5" ht="18.75">
      <c r="A689" s="586" t="s">
        <v>1385</v>
      </c>
      <c r="B689" s="587" t="s">
        <v>1386</v>
      </c>
      <c r="C689" s="496" t="s">
        <v>133</v>
      </c>
      <c r="D689" s="508"/>
      <c r="E689" s="498"/>
    </row>
    <row r="690" spans="1:5" ht="20.25" thickBot="1">
      <c r="A690" s="590" t="s">
        <v>1387</v>
      </c>
      <c r="B690" s="597" t="s">
        <v>1388</v>
      </c>
      <c r="C690" s="496" t="s">
        <v>133</v>
      </c>
      <c r="D690" s="508"/>
      <c r="E690" s="498"/>
    </row>
    <row r="691" spans="1:5" ht="19.5">
      <c r="A691" s="508"/>
      <c r="B691" s="525"/>
      <c r="C691" s="496"/>
      <c r="D691" s="508"/>
      <c r="E691" s="498"/>
    </row>
    <row r="692" spans="1:5">
      <c r="A692" s="599" t="s">
        <v>1462</v>
      </c>
      <c r="B692" s="600" t="s">
        <v>1461</v>
      </c>
      <c r="D692" s="505"/>
      <c r="E692" s="505"/>
    </row>
    <row r="693" spans="1:5">
      <c r="A693" s="601"/>
      <c r="B693" s="598">
        <v>42035</v>
      </c>
      <c r="D693" s="505"/>
      <c r="E693" s="505"/>
    </row>
    <row r="694" spans="1:5">
      <c r="A694" s="601"/>
      <c r="B694" s="598">
        <v>42063</v>
      </c>
      <c r="D694" s="505"/>
      <c r="E694" s="505"/>
    </row>
    <row r="695" spans="1:5">
      <c r="A695" s="601"/>
      <c r="B695" s="598">
        <v>42094</v>
      </c>
      <c r="D695" s="505"/>
      <c r="E695" s="505"/>
    </row>
    <row r="696" spans="1:5">
      <c r="A696" s="601"/>
      <c r="B696" s="598">
        <v>42124</v>
      </c>
    </row>
    <row r="697" spans="1:5">
      <c r="A697" s="601"/>
      <c r="B697" s="598">
        <v>42155</v>
      </c>
    </row>
    <row r="698" spans="1:5">
      <c r="A698" s="601"/>
      <c r="B698" s="598">
        <v>42185</v>
      </c>
    </row>
    <row r="699" spans="1:5">
      <c r="A699" s="601"/>
      <c r="B699" s="598">
        <v>42216</v>
      </c>
    </row>
    <row r="700" spans="1:5">
      <c r="A700" s="601"/>
      <c r="B700" s="598">
        <v>42247</v>
      </c>
    </row>
    <row r="701" spans="1:5">
      <c r="A701" s="601"/>
      <c r="B701" s="598">
        <v>42277</v>
      </c>
    </row>
    <row r="702" spans="1:5">
      <c r="A702" s="601"/>
      <c r="B702" s="598">
        <v>42308</v>
      </c>
    </row>
    <row r="703" spans="1:5">
      <c r="A703" s="601"/>
      <c r="B703" s="598">
        <v>42338</v>
      </c>
    </row>
    <row r="704" spans="1:5">
      <c r="A704" s="601"/>
      <c r="B704" s="598">
        <v>42369</v>
      </c>
    </row>
  </sheetData>
  <sheetProtection password="81B0" sheet="1" objects="1" scenarios="1"/>
  <phoneticPr fontId="14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4</vt:i4>
      </vt:variant>
      <vt:variant>
        <vt:lpstr>Наименувани диапазони</vt:lpstr>
      </vt:variant>
      <vt:variant>
        <vt:i4>9</vt:i4>
      </vt:variant>
    </vt:vector>
  </HeadingPairs>
  <TitlesOfParts>
    <vt:vector size="13" baseType="lpstr">
      <vt:lpstr>BUDGET-agregirani pokazateli</vt:lpstr>
      <vt:lpstr>BUDGET</vt:lpstr>
      <vt:lpstr>INF</vt:lpstr>
      <vt:lpstr>list</vt:lpstr>
      <vt:lpstr>Date</vt:lpstr>
      <vt:lpstr>EBK_DEIN</vt:lpstr>
      <vt:lpstr>EBK_DEIN2</vt:lpstr>
      <vt:lpstr>OP_LIST</vt:lpstr>
      <vt:lpstr>OP_LIST2</vt:lpstr>
      <vt:lpstr>PRBK</vt:lpstr>
      <vt:lpstr>SMETKA</vt:lpstr>
      <vt:lpstr>BUDGET!Област_печат</vt:lpstr>
      <vt:lpstr>'BUDGET-agregirani pokazateli'!Област_печат</vt:lpstr>
    </vt:vector>
  </TitlesOfParts>
  <Company>MoF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Economic Station</dc:creator>
  <cp:lastModifiedBy>Vision</cp:lastModifiedBy>
  <cp:lastPrinted>2018-01-10T12:07:05Z</cp:lastPrinted>
  <dcterms:created xsi:type="dcterms:W3CDTF">1997-12-10T11:54:07Z</dcterms:created>
  <dcterms:modified xsi:type="dcterms:W3CDTF">2021-03-15T13:31:58Z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